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0.131\work$\14_講習会資料\Office講習会資料\Excel講習用\"/>
    </mc:Choice>
  </mc:AlternateContent>
  <bookViews>
    <workbookView xWindow="0" yWindow="0" windowWidth="28800" windowHeight="12210"/>
  </bookViews>
  <sheets>
    <sheet name="練習問題" sheetId="5" r:id="rId1"/>
    <sheet name="顧客管理表" sheetId="1" r:id="rId2"/>
    <sheet name="顧客管理表 (解答)" sheetId="6" r:id="rId3"/>
    <sheet name="ツアー詳細" sheetId="3" r:id="rId4"/>
    <sheet name="割引率表" sheetId="4" r:id="rId5"/>
    <sheet name="顧客データ" sheetId="2" r:id="rId6"/>
  </sheets>
  <definedNames>
    <definedName name="_xlnm.Print_Area" localSheetId="0">練習問題!$A$1:$L$46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6" l="1"/>
  <c r="N8" i="6"/>
  <c r="N9" i="6"/>
  <c r="N10" i="6"/>
  <c r="N11" i="6"/>
  <c r="N12" i="6"/>
  <c r="N13" i="6"/>
  <c r="N14" i="6"/>
  <c r="N15" i="6"/>
  <c r="N16" i="6"/>
  <c r="N17" i="6"/>
  <c r="N18" i="6"/>
  <c r="N19" i="6"/>
  <c r="N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6" i="6"/>
  <c r="M6" i="6" l="1"/>
  <c r="O6" i="6" s="1"/>
  <c r="P6" i="6" s="1"/>
  <c r="M8" i="6"/>
  <c r="M11" i="6"/>
  <c r="M14" i="6"/>
  <c r="M16" i="6"/>
  <c r="M17" i="6"/>
  <c r="M7" i="6"/>
  <c r="M9" i="6"/>
  <c r="M10" i="6"/>
  <c r="M12" i="6"/>
  <c r="M13" i="6"/>
  <c r="M15" i="6"/>
  <c r="M18" i="6"/>
  <c r="M19" i="6"/>
  <c r="O12" i="6" l="1"/>
  <c r="O14" i="6"/>
  <c r="O10" i="6"/>
  <c r="O11" i="6"/>
  <c r="O19" i="6"/>
  <c r="O9" i="6"/>
  <c r="P9" i="6" s="1"/>
  <c r="Q9" i="6" s="1"/>
  <c r="O8" i="6"/>
  <c r="O18" i="6"/>
  <c r="O7" i="6"/>
  <c r="P7" i="6" s="1"/>
  <c r="O15" i="6"/>
  <c r="P15" i="6" s="1"/>
  <c r="Q15" i="6" s="1"/>
  <c r="O17" i="6"/>
  <c r="Q6" i="6"/>
  <c r="R6" i="6" s="1"/>
  <c r="O13" i="6"/>
  <c r="O16" i="6"/>
  <c r="P16" i="6" s="1"/>
  <c r="Q16" i="6" s="1"/>
  <c r="R16" i="6" l="1"/>
  <c r="S16" i="6"/>
  <c r="S9" i="6"/>
  <c r="R9" i="6"/>
  <c r="P13" i="6"/>
  <c r="Q13" i="6" s="1"/>
  <c r="P14" i="6"/>
  <c r="Q14" i="6" s="1"/>
  <c r="P19" i="6"/>
  <c r="Q19" i="6" s="1"/>
  <c r="P17" i="6"/>
  <c r="Q17" i="6" s="1"/>
  <c r="P18" i="6"/>
  <c r="Q18" i="6" s="1"/>
  <c r="S15" i="6"/>
  <c r="R15" i="6"/>
  <c r="Q7" i="6"/>
  <c r="P10" i="6"/>
  <c r="Q10" i="6" s="1"/>
  <c r="P8" i="6"/>
  <c r="Q8" i="6" s="1"/>
  <c r="P11" i="6"/>
  <c r="Q11" i="6" s="1"/>
  <c r="P12" i="6"/>
  <c r="Q12" i="6" s="1"/>
  <c r="S6" i="6"/>
  <c r="S8" i="6" l="1"/>
  <c r="R8" i="6"/>
  <c r="R18" i="6"/>
  <c r="S18" i="6"/>
  <c r="S10" i="6"/>
  <c r="R10" i="6"/>
  <c r="S17" i="6"/>
  <c r="R17" i="6"/>
  <c r="S19" i="6"/>
  <c r="R19" i="6"/>
  <c r="S14" i="6"/>
  <c r="R14" i="6"/>
  <c r="R12" i="6"/>
  <c r="S12" i="6"/>
  <c r="S11" i="6"/>
  <c r="R11" i="6"/>
  <c r="S7" i="6"/>
  <c r="R7" i="6"/>
  <c r="S13" i="6"/>
  <c r="R13" i="6"/>
</calcChain>
</file>

<file path=xl/sharedStrings.xml><?xml version="1.0" encoding="utf-8"?>
<sst xmlns="http://schemas.openxmlformats.org/spreadsheetml/2006/main" count="179" uniqueCount="149">
  <si>
    <t>姓</t>
    <rPh sb="0" eb="1">
      <t>セイ</t>
    </rPh>
    <phoneticPr fontId="1"/>
  </si>
  <si>
    <t>性別</t>
  </si>
  <si>
    <t>郵便番号</t>
  </si>
  <si>
    <t>住　　所</t>
    <phoneticPr fontId="2"/>
  </si>
  <si>
    <t>電話番号</t>
  </si>
  <si>
    <t>生年月日</t>
  </si>
  <si>
    <t>申込人数</t>
    <rPh sb="0" eb="4">
      <t>モウシコミニンズウ</t>
    </rPh>
    <phoneticPr fontId="1"/>
  </si>
  <si>
    <t>コース</t>
    <phoneticPr fontId="1"/>
  </si>
  <si>
    <t>料金単価</t>
    <rPh sb="0" eb="4">
      <t>リョウキンタンカ</t>
    </rPh>
    <phoneticPr fontId="1"/>
  </si>
  <si>
    <t>ツアー料金</t>
    <rPh sb="3" eb="5">
      <t>リョウキン</t>
    </rPh>
    <phoneticPr fontId="1"/>
  </si>
  <si>
    <t>割引率</t>
    <rPh sb="0" eb="3">
      <t>ワリビキリツ</t>
    </rPh>
    <phoneticPr fontId="1"/>
  </si>
  <si>
    <t>割引額</t>
    <rPh sb="0" eb="3">
      <t>ワリビキガク</t>
    </rPh>
    <phoneticPr fontId="1"/>
  </si>
  <si>
    <t>手数料</t>
    <rPh sb="0" eb="3">
      <t>テスウリョウ</t>
    </rPh>
    <phoneticPr fontId="1"/>
  </si>
  <si>
    <t>請求額</t>
    <rPh sb="0" eb="3">
      <t>セイキュウガク</t>
    </rPh>
    <phoneticPr fontId="1"/>
  </si>
  <si>
    <t>判定</t>
    <rPh sb="0" eb="2">
      <t>ハンテイ</t>
    </rPh>
    <phoneticPr fontId="1"/>
  </si>
  <si>
    <t>ツアー申込顧客管理の表を完成させましょう！</t>
    <rPh sb="3" eb="5">
      <t>モウシコミ</t>
    </rPh>
    <rPh sb="5" eb="7">
      <t>コキャク</t>
    </rPh>
    <rPh sb="7" eb="9">
      <t>カンリ</t>
    </rPh>
    <rPh sb="10" eb="11">
      <t>ヒョウ</t>
    </rPh>
    <rPh sb="12" eb="14">
      <t>カンセイ</t>
    </rPh>
    <phoneticPr fontId="2"/>
  </si>
  <si>
    <t>〇ツアー申込顧客管理表</t>
    <rPh sb="4" eb="6">
      <t>モウシコミ</t>
    </rPh>
    <rPh sb="6" eb="8">
      <t>コキャク</t>
    </rPh>
    <rPh sb="8" eb="10">
      <t>カンリ</t>
    </rPh>
    <rPh sb="10" eb="11">
      <t>ヒョウ</t>
    </rPh>
    <phoneticPr fontId="2"/>
  </si>
  <si>
    <t>1009;牧村　侑子;女;124-0113;東京都葛飾区7654;03-0654-3333;1975/9/17 0:00;3;14</t>
  </si>
  <si>
    <t>1010;渡辺　香織;女;152-0356;東京都目黒区87-245;03-2560-2345;1980/3/23 0:00;4;11</t>
  </si>
  <si>
    <t>1011;井上　小百里;女;132-3450;東京都江戸川区31-4;03-7690-0234;1978/5/24 0:00;5;12</t>
  </si>
  <si>
    <t>1012;栗原　綾香;女;112-0089;東京都文京区52-65;03-8960-1114;1974/11/25 0:00;2;13</t>
  </si>
  <si>
    <t>●顧客データベース</t>
    <rPh sb="1" eb="3">
      <t>コキャク</t>
    </rPh>
    <phoneticPr fontId="1"/>
  </si>
  <si>
    <t>【東北地方】</t>
    <rPh sb="1" eb="3">
      <t>トウホク</t>
    </rPh>
    <rPh sb="3" eb="5">
      <t>チホウ</t>
    </rPh>
    <phoneticPr fontId="1"/>
  </si>
  <si>
    <t>●秋のおすすめツアー一覧</t>
    <rPh sb="1" eb="2">
      <t>アキ</t>
    </rPh>
    <rPh sb="10" eb="12">
      <t>イチラン</t>
    </rPh>
    <phoneticPr fontId="1"/>
  </si>
  <si>
    <t>コース名</t>
    <rPh sb="3" eb="4">
      <t>メイ</t>
    </rPh>
    <phoneticPr fontId="1"/>
  </si>
  <si>
    <t>料金単価</t>
    <rPh sb="0" eb="2">
      <t>リョウキン</t>
    </rPh>
    <rPh sb="2" eb="4">
      <t>タンカ</t>
    </rPh>
    <phoneticPr fontId="1"/>
  </si>
  <si>
    <t>奥入瀬渓流ホテルと青森屋２つの星野リゾートに泊まる津軽鉄道ストーブ列車３日間</t>
    <rPh sb="0" eb="3">
      <t>オイラセ</t>
    </rPh>
    <rPh sb="3" eb="5">
      <t>ケイリュウ</t>
    </rPh>
    <rPh sb="9" eb="11">
      <t>アオモリ</t>
    </rPh>
    <rPh sb="11" eb="12">
      <t>ヤ</t>
    </rPh>
    <rPh sb="15" eb="17">
      <t>ホシノ</t>
    </rPh>
    <rPh sb="22" eb="23">
      <t>ト</t>
    </rPh>
    <rPh sb="25" eb="27">
      <t>ツガル</t>
    </rPh>
    <rPh sb="27" eb="29">
      <t>テツドウ</t>
    </rPh>
    <rPh sb="33" eb="35">
      <t>レッシャ</t>
    </rPh>
    <rPh sb="36" eb="38">
      <t>ニチカン</t>
    </rPh>
    <phoneticPr fontId="1"/>
  </si>
  <si>
    <t>気軽に1泊２日で行く　美しき蒼の三陸海岸２日間</t>
    <rPh sb="0" eb="2">
      <t>キガル</t>
    </rPh>
    <rPh sb="4" eb="5">
      <t>ハク</t>
    </rPh>
    <rPh sb="6" eb="7">
      <t>ニチ</t>
    </rPh>
    <rPh sb="8" eb="9">
      <t>イ</t>
    </rPh>
    <rPh sb="11" eb="12">
      <t>ウツク</t>
    </rPh>
    <rPh sb="14" eb="15">
      <t>アオ</t>
    </rPh>
    <rPh sb="16" eb="18">
      <t>サンリク</t>
    </rPh>
    <rPh sb="18" eb="20">
      <t>カイガン</t>
    </rPh>
    <rPh sb="21" eb="23">
      <t>ニチカン</t>
    </rPh>
    <phoneticPr fontId="1"/>
  </si>
  <si>
    <t>空から船から列車から４つの紅葉遊覧みちのく紅葉ハイライト3日間</t>
    <rPh sb="0" eb="1">
      <t>ソラ</t>
    </rPh>
    <rPh sb="3" eb="4">
      <t>フネ</t>
    </rPh>
    <rPh sb="6" eb="8">
      <t>レッシャ</t>
    </rPh>
    <rPh sb="13" eb="15">
      <t>コウヨウ</t>
    </rPh>
    <rPh sb="15" eb="17">
      <t>ユウラン</t>
    </rPh>
    <rPh sb="21" eb="23">
      <t>コウヨウ</t>
    </rPh>
    <rPh sb="29" eb="31">
      <t>ニチカン</t>
    </rPh>
    <phoneticPr fontId="1"/>
  </si>
  <si>
    <t>贅沢すぎる湯舎めぐり～　磐梯熱海温泉ホテル華の湯3日間</t>
    <rPh sb="0" eb="2">
      <t>ゼイタク</t>
    </rPh>
    <rPh sb="5" eb="6">
      <t>ユ</t>
    </rPh>
    <rPh sb="6" eb="7">
      <t>シャ</t>
    </rPh>
    <rPh sb="12" eb="16">
      <t>バンダイアタミ</t>
    </rPh>
    <rPh sb="16" eb="18">
      <t>オンセン</t>
    </rPh>
    <rPh sb="21" eb="22">
      <t>ハナ</t>
    </rPh>
    <rPh sb="23" eb="24">
      <t>ユ</t>
    </rPh>
    <rPh sb="25" eb="27">
      <t>ニチカン</t>
    </rPh>
    <phoneticPr fontId="1"/>
  </si>
  <si>
    <t>牡蠣も生マグロも食べ放題！三陸翡翠あわびの踊り食い　きらめきの三陸海岸3日間</t>
    <rPh sb="0" eb="2">
      <t>カキ</t>
    </rPh>
    <rPh sb="3" eb="4">
      <t>ナマ</t>
    </rPh>
    <rPh sb="8" eb="9">
      <t>タ</t>
    </rPh>
    <rPh sb="10" eb="12">
      <t>ホウダイ</t>
    </rPh>
    <rPh sb="13" eb="15">
      <t>サンリク</t>
    </rPh>
    <rPh sb="15" eb="17">
      <t>ヒスイ</t>
    </rPh>
    <rPh sb="21" eb="22">
      <t>オド</t>
    </rPh>
    <rPh sb="23" eb="24">
      <t>グ</t>
    </rPh>
    <rPh sb="31" eb="33">
      <t>サンリク</t>
    </rPh>
    <rPh sb="33" eb="35">
      <t>カイガン</t>
    </rPh>
    <rPh sb="36" eb="38">
      <t>ニチカン</t>
    </rPh>
    <phoneticPr fontId="1"/>
  </si>
  <si>
    <t>紅葉名所美しき「鳴子峡」と「銀山温泉街」「山寺」をめぐる天童温泉に泊まる3日間</t>
    <rPh sb="0" eb="2">
      <t>コウヨウ</t>
    </rPh>
    <rPh sb="2" eb="4">
      <t>メイショ</t>
    </rPh>
    <rPh sb="4" eb="5">
      <t>ウツク</t>
    </rPh>
    <rPh sb="8" eb="10">
      <t>ナルコ</t>
    </rPh>
    <rPh sb="10" eb="11">
      <t>キョウ</t>
    </rPh>
    <rPh sb="14" eb="16">
      <t>ギンザン</t>
    </rPh>
    <rPh sb="16" eb="19">
      <t>オンセンガイ</t>
    </rPh>
    <rPh sb="21" eb="23">
      <t>ヤマデラ</t>
    </rPh>
    <rPh sb="28" eb="32">
      <t>テンドウオンセン</t>
    </rPh>
    <rPh sb="33" eb="34">
      <t>ト</t>
    </rPh>
    <rPh sb="37" eb="39">
      <t>ニチカン</t>
    </rPh>
    <phoneticPr fontId="1"/>
  </si>
  <si>
    <t>奥入瀬渓流・角館・乳頭温泉郷　秘湯・絶景・味覚でめぐる　はじめての東北3日間</t>
    <rPh sb="0" eb="5">
      <t>オイラセケイリュウ</t>
    </rPh>
    <rPh sb="6" eb="8">
      <t>カクノダテ</t>
    </rPh>
    <rPh sb="9" eb="13">
      <t>ニュウトウオンセン</t>
    </rPh>
    <rPh sb="13" eb="14">
      <t>ゴウ</t>
    </rPh>
    <rPh sb="15" eb="17">
      <t>ヒトウ</t>
    </rPh>
    <rPh sb="18" eb="20">
      <t>ゼッケイ</t>
    </rPh>
    <rPh sb="21" eb="23">
      <t>ミカク</t>
    </rPh>
    <rPh sb="33" eb="35">
      <t>トウホク</t>
    </rPh>
    <rPh sb="36" eb="37">
      <t>ニチ</t>
    </rPh>
    <rPh sb="37" eb="38">
      <t>カン</t>
    </rPh>
    <phoneticPr fontId="1"/>
  </si>
  <si>
    <t>インフィニティ露天風呂が自慢の南三陸「ホテル観洋」に泊まる3日間</t>
    <rPh sb="7" eb="11">
      <t>ロテンブロ</t>
    </rPh>
    <rPh sb="12" eb="14">
      <t>ジマン</t>
    </rPh>
    <rPh sb="15" eb="18">
      <t>ミナミサンリク</t>
    </rPh>
    <rPh sb="22" eb="23">
      <t>ミ</t>
    </rPh>
    <rPh sb="23" eb="24">
      <t>ヨウ</t>
    </rPh>
    <rPh sb="26" eb="27">
      <t>ト</t>
    </rPh>
    <rPh sb="30" eb="32">
      <t>ニチカン</t>
    </rPh>
    <phoneticPr fontId="1"/>
  </si>
  <si>
    <t>本場で食す大間まぐろと秘境　恐山・仏ヶ浦上陸観光　本州さいはて下北・津軽２大半島めぐり　3日間</t>
    <rPh sb="0" eb="2">
      <t>ホンバ</t>
    </rPh>
    <rPh sb="3" eb="4">
      <t>ショク</t>
    </rPh>
    <rPh sb="5" eb="7">
      <t>オオマ</t>
    </rPh>
    <rPh sb="11" eb="13">
      <t>ヒキョウ</t>
    </rPh>
    <rPh sb="14" eb="16">
      <t>オソレザン</t>
    </rPh>
    <rPh sb="17" eb="18">
      <t>ホトケ</t>
    </rPh>
    <rPh sb="19" eb="20">
      <t>ウラ</t>
    </rPh>
    <rPh sb="20" eb="22">
      <t>ジョウリク</t>
    </rPh>
    <rPh sb="22" eb="24">
      <t>カンコウ</t>
    </rPh>
    <rPh sb="25" eb="27">
      <t>ホンシュウ</t>
    </rPh>
    <rPh sb="31" eb="33">
      <t>シモキタ</t>
    </rPh>
    <rPh sb="34" eb="36">
      <t>ツガル</t>
    </rPh>
    <rPh sb="37" eb="38">
      <t>ダイ</t>
    </rPh>
    <rPh sb="38" eb="40">
      <t>ハントウ</t>
    </rPh>
    <rPh sb="45" eb="47">
      <t>カカン</t>
    </rPh>
    <phoneticPr fontId="1"/>
  </si>
  <si>
    <t>紅葉のお座トロ展望列車でローカル列車の旅　大内宿と塔のへつり日帰り福島旅</t>
    <rPh sb="0" eb="2">
      <t>コウヨウ</t>
    </rPh>
    <rPh sb="4" eb="5">
      <t>ザ</t>
    </rPh>
    <rPh sb="7" eb="9">
      <t>テンボウ</t>
    </rPh>
    <rPh sb="9" eb="11">
      <t>レッシャ</t>
    </rPh>
    <rPh sb="16" eb="18">
      <t>レッシャ</t>
    </rPh>
    <rPh sb="19" eb="20">
      <t>タビ</t>
    </rPh>
    <rPh sb="21" eb="23">
      <t>オオウチ</t>
    </rPh>
    <rPh sb="23" eb="24">
      <t>ジュク</t>
    </rPh>
    <rPh sb="25" eb="26">
      <t>トウ</t>
    </rPh>
    <rPh sb="30" eb="32">
      <t>ヒガエ</t>
    </rPh>
    <rPh sb="33" eb="36">
      <t>フクシマタビ</t>
    </rPh>
    <phoneticPr fontId="1"/>
  </si>
  <si>
    <t>コード</t>
    <phoneticPr fontId="2"/>
  </si>
  <si>
    <t>女</t>
  </si>
  <si>
    <t>114-0345</t>
  </si>
  <si>
    <t>東京都北区234-67</t>
  </si>
  <si>
    <t>03-4560-1110</t>
  </si>
  <si>
    <t>124-0113</t>
  </si>
  <si>
    <t>東京都葛飾区7654</t>
  </si>
  <si>
    <t>03-0654-3333</t>
  </si>
  <si>
    <t>152-0356</t>
  </si>
  <si>
    <t>東京都目黒区87-245</t>
  </si>
  <si>
    <t>03-2560-2345</t>
  </si>
  <si>
    <t>132-3450</t>
  </si>
  <si>
    <t>東京都江戸川区31-4</t>
  </si>
  <si>
    <t>03-7690-0234</t>
  </si>
  <si>
    <t>112-0089</t>
  </si>
  <si>
    <t>東京都文京区52-65</t>
  </si>
  <si>
    <t>03-8960-1114</t>
  </si>
  <si>
    <t>川口</t>
  </si>
  <si>
    <t>瑞穂</t>
  </si>
  <si>
    <t>牧村</t>
  </si>
  <si>
    <t>侑子</t>
  </si>
  <si>
    <t>渡辺</t>
  </si>
  <si>
    <t>香織</t>
  </si>
  <si>
    <t>井上</t>
  </si>
  <si>
    <t>小百里</t>
  </si>
  <si>
    <t>栗原</t>
  </si>
  <si>
    <t>綾香</t>
  </si>
  <si>
    <t>1008;川口　瑞穂;女;114-0345;東京都北区234-67;03-4560-1110;1978/3/24 0:00;3;15</t>
    <phoneticPr fontId="1"/>
  </si>
  <si>
    <t>ツアー料金（以上）</t>
    <rPh sb="3" eb="5">
      <t>リョウキン</t>
    </rPh>
    <rPh sb="6" eb="8">
      <t>イジョウ</t>
    </rPh>
    <phoneticPr fontId="1"/>
  </si>
  <si>
    <t>割引率（%)</t>
    <rPh sb="0" eb="2">
      <t>ワリビキ</t>
    </rPh>
    <rPh sb="2" eb="3">
      <t>リツ</t>
    </rPh>
    <phoneticPr fontId="1"/>
  </si>
  <si>
    <t>●当社ツアー割引表　（2024年度）</t>
    <rPh sb="1" eb="3">
      <t>トウシャ</t>
    </rPh>
    <rPh sb="6" eb="8">
      <t>ワリビキ</t>
    </rPh>
    <rPh sb="8" eb="9">
      <t>ヒョウ</t>
    </rPh>
    <rPh sb="15" eb="17">
      <t>ネンド</t>
    </rPh>
    <phoneticPr fontId="1"/>
  </si>
  <si>
    <t>1013;山田　遥香;女;120-0936;東京都足立区65-2;03-4290-1344;1967/1/26 0:00;4;18</t>
    <rPh sb="5" eb="7">
      <t>ヤマダ</t>
    </rPh>
    <rPh sb="8" eb="10">
      <t>ハルカ</t>
    </rPh>
    <rPh sb="25" eb="27">
      <t>アダチ</t>
    </rPh>
    <phoneticPr fontId="1"/>
  </si>
  <si>
    <t>1014;東条　義之;男;154-0001;東京都世田谷区101-457;03-2283-7915;1963/7/20 0:00;6;16</t>
    <rPh sb="5" eb="7">
      <t>トウジョウ</t>
    </rPh>
    <rPh sb="8" eb="10">
      <t>ヨシユキ</t>
    </rPh>
    <rPh sb="11" eb="12">
      <t>オトコ</t>
    </rPh>
    <rPh sb="25" eb="28">
      <t>セタガヤ</t>
    </rPh>
    <rPh sb="28" eb="29">
      <t>ク</t>
    </rPh>
    <phoneticPr fontId="1"/>
  </si>
  <si>
    <t>②名札を作成するため、データベースは姓名の欄を区切って整理しておくこと。</t>
    <rPh sb="1" eb="3">
      <t>ナフダ</t>
    </rPh>
    <rPh sb="4" eb="6">
      <t>サクセイ</t>
    </rPh>
    <rPh sb="18" eb="20">
      <t>セイメイ</t>
    </rPh>
    <rPh sb="21" eb="22">
      <t>ラン</t>
    </rPh>
    <rPh sb="23" eb="25">
      <t>クギ</t>
    </rPh>
    <rPh sb="27" eb="29">
      <t>セイリ</t>
    </rPh>
    <phoneticPr fontId="1"/>
  </si>
  <si>
    <t>③[ツアー詳細]シートの、お勧めツアーについては、A4～C14までのデータに名前『ツアー』をつけて保存しておく。</t>
    <rPh sb="5" eb="7">
      <t>ショウサイ</t>
    </rPh>
    <rPh sb="14" eb="15">
      <t>スス</t>
    </rPh>
    <rPh sb="38" eb="40">
      <t>ナマエ</t>
    </rPh>
    <rPh sb="49" eb="51">
      <t>ホゾン</t>
    </rPh>
    <phoneticPr fontId="1"/>
  </si>
  <si>
    <t>④[割引率表]シートの、A3～B6のデータに名前『割引』をつけて保存しておく。</t>
    <rPh sb="2" eb="4">
      <t>ワリビキ</t>
    </rPh>
    <rPh sb="4" eb="5">
      <t>リツ</t>
    </rPh>
    <rPh sb="5" eb="6">
      <t>ヒョウ</t>
    </rPh>
    <rPh sb="22" eb="24">
      <t>ナマエ</t>
    </rPh>
    <rPh sb="25" eb="27">
      <t>ワリビキ</t>
    </rPh>
    <rPh sb="32" eb="34">
      <t>ホゾン</t>
    </rPh>
    <phoneticPr fontId="1"/>
  </si>
  <si>
    <t>⑥貼り付けたデータは、[データ][区切り位置]で、「；」セミコロンで分割する。</t>
    <rPh sb="1" eb="2">
      <t>ハ</t>
    </rPh>
    <rPh sb="3" eb="4">
      <t>ツ</t>
    </rPh>
    <rPh sb="17" eb="19">
      <t>クギ</t>
    </rPh>
    <rPh sb="20" eb="22">
      <t>イチ</t>
    </rPh>
    <rPh sb="34" eb="36">
      <t>ブンカツ</t>
    </rPh>
    <phoneticPr fontId="1"/>
  </si>
  <si>
    <t>①顧客データは、データは、「；（セミコロン）」で区切られている。</t>
    <rPh sb="1" eb="3">
      <t>コキャク</t>
    </rPh>
    <rPh sb="24" eb="26">
      <t>クギ</t>
    </rPh>
    <phoneticPr fontId="1"/>
  </si>
  <si>
    <t>⑤[顧客データ]シートの、A3～A16までのデータベースをコピーして、顧客管理表に値のみで貼り付ける。</t>
    <rPh sb="2" eb="4">
      <t>コキャク</t>
    </rPh>
    <rPh sb="35" eb="40">
      <t>コキャクカンリヒョウ</t>
    </rPh>
    <rPh sb="41" eb="42">
      <t>アタイ</t>
    </rPh>
    <rPh sb="45" eb="46">
      <t>ハ</t>
    </rPh>
    <rPh sb="47" eb="48">
      <t>ツ</t>
    </rPh>
    <phoneticPr fontId="1"/>
  </si>
  <si>
    <t>⑦姓名の欄を、姓と名に分けておくため　D列に列を追加し、区切り位置で、スペースで分割する。</t>
    <rPh sb="1" eb="3">
      <t>セイメイ</t>
    </rPh>
    <rPh sb="4" eb="5">
      <t>ラン</t>
    </rPh>
    <rPh sb="7" eb="8">
      <t>セイ</t>
    </rPh>
    <rPh sb="9" eb="10">
      <t>メイ</t>
    </rPh>
    <rPh sb="11" eb="12">
      <t>ワ</t>
    </rPh>
    <rPh sb="20" eb="21">
      <t>レツ</t>
    </rPh>
    <rPh sb="22" eb="23">
      <t>レツ</t>
    </rPh>
    <rPh sb="24" eb="26">
      <t>ツイカ</t>
    </rPh>
    <rPh sb="28" eb="30">
      <t>クギ</t>
    </rPh>
    <rPh sb="31" eb="33">
      <t>イチ</t>
    </rPh>
    <rPh sb="40" eb="42">
      <t>ブンカツ</t>
    </rPh>
    <phoneticPr fontId="1"/>
  </si>
  <si>
    <t>女</t>
    <phoneticPr fontId="1"/>
  </si>
  <si>
    <t>120-0936</t>
    <phoneticPr fontId="1"/>
  </si>
  <si>
    <t>東京都足立区65-2</t>
    <rPh sb="3" eb="5">
      <t>アダチ</t>
    </rPh>
    <phoneticPr fontId="1"/>
  </si>
  <si>
    <t>03-4290-1344</t>
    <phoneticPr fontId="1"/>
  </si>
  <si>
    <t>男</t>
    <rPh sb="0" eb="1">
      <t>オトコ</t>
    </rPh>
    <phoneticPr fontId="1"/>
  </si>
  <si>
    <t>154-0001</t>
    <phoneticPr fontId="1"/>
  </si>
  <si>
    <t>東京都世田谷区101-457</t>
    <rPh sb="3" eb="6">
      <t>セタガヤ</t>
    </rPh>
    <rPh sb="6" eb="7">
      <t>ク</t>
    </rPh>
    <phoneticPr fontId="1"/>
  </si>
  <si>
    <t>03-2283-7915</t>
    <phoneticPr fontId="1"/>
  </si>
  <si>
    <t>山田</t>
    <rPh sb="0" eb="2">
      <t>ヤマダ</t>
    </rPh>
    <phoneticPr fontId="1"/>
  </si>
  <si>
    <t>遥香</t>
    <rPh sb="0" eb="2">
      <t>ハルカ</t>
    </rPh>
    <phoneticPr fontId="1"/>
  </si>
  <si>
    <t>東条</t>
    <rPh sb="0" eb="2">
      <t>トウジョウ</t>
    </rPh>
    <phoneticPr fontId="1"/>
  </si>
  <si>
    <t>義之</t>
    <rPh sb="0" eb="2">
      <t>ヨシユキ</t>
    </rPh>
    <phoneticPr fontId="1"/>
  </si>
  <si>
    <t>=VLOOKUP(K6,ツアー,3,FALSE)</t>
    <phoneticPr fontId="1"/>
  </si>
  <si>
    <t>=J6*L6</t>
    <phoneticPr fontId="1"/>
  </si>
  <si>
    <t>=VLOOKUP(M6,割引,2,TRUE)</t>
    <phoneticPr fontId="1"/>
  </si>
  <si>
    <t>=ROUNDDOWN(M6*N6/100,0)</t>
    <phoneticPr fontId="1"/>
  </si>
  <si>
    <t>=ROUNDDOWN((M6-O6)*4.7%,0)</t>
    <phoneticPr fontId="1"/>
  </si>
  <si>
    <t>=M6-O6+P6</t>
    <phoneticPr fontId="1"/>
  </si>
  <si>
    <t>=IF(J6&gt;=4,"**",IF(Q6&gt;=200000,"**",""))</t>
    <phoneticPr fontId="1"/>
  </si>
  <si>
    <t>=IF(OR(J6&gt;=4,Q6&gt;=200000),"**","")</t>
    <phoneticPr fontId="1"/>
  </si>
  <si>
    <t>⑧生年月日のデータを、西暦の1900/01/01　の表示形式に修正する。</t>
    <rPh sb="1" eb="5">
      <t>セイネンガッピ</t>
    </rPh>
    <rPh sb="11" eb="13">
      <t>セイレキ</t>
    </rPh>
    <rPh sb="26" eb="30">
      <t>ヒョウジケイシキ</t>
    </rPh>
    <rPh sb="31" eb="33">
      <t>シュウセイ</t>
    </rPh>
    <phoneticPr fontId="1"/>
  </si>
  <si>
    <t>⑨[申込人数]は、0人となるように表示形式を変更する。</t>
    <rPh sb="2" eb="4">
      <t>モウシコミ</t>
    </rPh>
    <rPh sb="4" eb="6">
      <t>ニンズウ</t>
    </rPh>
    <rPh sb="10" eb="11">
      <t>ニン</t>
    </rPh>
    <rPh sb="17" eb="21">
      <t>ヒョウジケイシキ</t>
    </rPh>
    <rPh sb="22" eb="24">
      <t>ヘンコウ</t>
    </rPh>
    <phoneticPr fontId="1"/>
  </si>
  <si>
    <t>1001;山田　はるか;女;132-2342;東京都江戸川区312-1;03-0034-0684;1985/9/17 0:00;3;11</t>
    <rPh sb="5" eb="6">
      <t>ヤマ</t>
    </rPh>
    <phoneticPr fontId="1"/>
  </si>
  <si>
    <t>1003;平田　洋子;女;112-3450;東京都文京区51-5;03-0450-0222;1979/4/25 0:00;2;12</t>
    <rPh sb="8" eb="10">
      <t>ヨウコ</t>
    </rPh>
    <phoneticPr fontId="1"/>
  </si>
  <si>
    <t>1002;立川　裕司;男;176-0252;東京都練馬区1159-8;03-4550-1156;1974/1/26 0:00;4;14</t>
    <rPh sb="5" eb="7">
      <t>タチカワ</t>
    </rPh>
    <rPh sb="8" eb="10">
      <t>ユウジ</t>
    </rPh>
    <phoneticPr fontId="1"/>
  </si>
  <si>
    <t>1004;水原　亜紀;女;152-1114;東京都目黒区234-56;03-0130-0340;1982/5/10 0:00;3;15</t>
    <rPh sb="8" eb="10">
      <t>アキ</t>
    </rPh>
    <phoneticPr fontId="1"/>
  </si>
  <si>
    <t>1005;原田　芳明;男;174-4536;東京都板橋区34-46;03-6780-1278;1988/5/28 0:00;2;18</t>
    <rPh sb="5" eb="7">
      <t>ハラダ</t>
    </rPh>
    <phoneticPr fontId="1"/>
  </si>
  <si>
    <t>1006;三村　春美;女;116-4742;東京都荒川区45-78-9;03-0345-5678;1976/7/31 0:00;5;17</t>
    <rPh sb="8" eb="10">
      <t>ハルミ</t>
    </rPh>
    <phoneticPr fontId="1"/>
  </si>
  <si>
    <t>1007;山田　真紀;女;120-1340;東京都足立区25-87;03-5670-0035;1977/7/31 0:00;4;13</t>
    <rPh sb="5" eb="7">
      <t>ヤマダ</t>
    </rPh>
    <phoneticPr fontId="1"/>
  </si>
  <si>
    <t>山田</t>
    <rPh sb="0" eb="1">
      <t>ヤマ</t>
    </rPh>
    <phoneticPr fontId="1"/>
  </si>
  <si>
    <t>はるか</t>
    <phoneticPr fontId="1"/>
  </si>
  <si>
    <t>132-2342</t>
    <phoneticPr fontId="1"/>
  </si>
  <si>
    <t>東京都江戸川区312-1</t>
    <phoneticPr fontId="1"/>
  </si>
  <si>
    <t>03-0034-0684</t>
    <phoneticPr fontId="1"/>
  </si>
  <si>
    <t>立川</t>
    <rPh sb="0" eb="2">
      <t>タチカワ</t>
    </rPh>
    <phoneticPr fontId="1"/>
  </si>
  <si>
    <t>裕司</t>
    <rPh sb="0" eb="2">
      <t>ユウジ</t>
    </rPh>
    <phoneticPr fontId="1"/>
  </si>
  <si>
    <t>男</t>
    <phoneticPr fontId="1"/>
  </si>
  <si>
    <t>176-0252</t>
    <phoneticPr fontId="1"/>
  </si>
  <si>
    <t>東京都練馬区1159-8</t>
    <phoneticPr fontId="1"/>
  </si>
  <si>
    <t>03-4550-1156</t>
    <phoneticPr fontId="1"/>
  </si>
  <si>
    <t>平田</t>
    <phoneticPr fontId="1"/>
  </si>
  <si>
    <t>洋子</t>
    <rPh sb="0" eb="2">
      <t>ヨウコ</t>
    </rPh>
    <phoneticPr fontId="1"/>
  </si>
  <si>
    <t>112-3450</t>
    <phoneticPr fontId="1"/>
  </si>
  <si>
    <t>東京都文京区51-5</t>
    <phoneticPr fontId="1"/>
  </si>
  <si>
    <t>03-0450-0222</t>
    <phoneticPr fontId="1"/>
  </si>
  <si>
    <t>水原</t>
    <phoneticPr fontId="1"/>
  </si>
  <si>
    <t>亜紀</t>
    <rPh sb="0" eb="2">
      <t>アキ</t>
    </rPh>
    <phoneticPr fontId="1"/>
  </si>
  <si>
    <t>152-1114</t>
    <phoneticPr fontId="1"/>
  </si>
  <si>
    <t>東京都目黒区234-56</t>
    <phoneticPr fontId="1"/>
  </si>
  <si>
    <t>03-0130-0340</t>
    <phoneticPr fontId="1"/>
  </si>
  <si>
    <t>原田</t>
    <rPh sb="0" eb="2">
      <t>ハラダ</t>
    </rPh>
    <phoneticPr fontId="1"/>
  </si>
  <si>
    <t>芳明</t>
    <phoneticPr fontId="1"/>
  </si>
  <si>
    <t>174-4536</t>
    <phoneticPr fontId="1"/>
  </si>
  <si>
    <t>東京都板橋区34-46</t>
    <phoneticPr fontId="1"/>
  </si>
  <si>
    <t>03-6780-1278</t>
    <phoneticPr fontId="1"/>
  </si>
  <si>
    <t>三村</t>
    <phoneticPr fontId="1"/>
  </si>
  <si>
    <t>春美</t>
    <rPh sb="0" eb="2">
      <t>ハルミ</t>
    </rPh>
    <phoneticPr fontId="1"/>
  </si>
  <si>
    <t>116-4742</t>
    <phoneticPr fontId="1"/>
  </si>
  <si>
    <t>東京都荒川区45-78-9</t>
    <phoneticPr fontId="1"/>
  </si>
  <si>
    <t>03-0345-5678</t>
    <phoneticPr fontId="1"/>
  </si>
  <si>
    <t>真紀</t>
    <phoneticPr fontId="1"/>
  </si>
  <si>
    <t>120-1340</t>
    <phoneticPr fontId="1"/>
  </si>
  <si>
    <t>東京都足立区25-87</t>
    <phoneticPr fontId="1"/>
  </si>
  <si>
    <t>03-5670-0035</t>
    <phoneticPr fontId="1"/>
  </si>
  <si>
    <t>【問題】次の情報をもとに、顧客管理表を完成させましょう。</t>
    <rPh sb="1" eb="3">
      <t>モンダイ</t>
    </rPh>
    <phoneticPr fontId="1"/>
  </si>
  <si>
    <t>⑩[料金単価]は、関数VLOOKUPを使った式に、範囲名『ツアー』を入れて作成する。</t>
    <rPh sb="2" eb="4">
      <t>リョウキン</t>
    </rPh>
    <rPh sb="4" eb="6">
      <t>タンカ</t>
    </rPh>
    <rPh sb="9" eb="11">
      <t>カンスウ</t>
    </rPh>
    <rPh sb="19" eb="20">
      <t>ツカ</t>
    </rPh>
    <rPh sb="22" eb="23">
      <t>シキ</t>
    </rPh>
    <rPh sb="25" eb="28">
      <t>ハンイメイ</t>
    </rPh>
    <rPh sb="34" eb="35">
      <t>イ</t>
    </rPh>
    <rPh sb="37" eb="39">
      <t>サクセイ</t>
    </rPh>
    <phoneticPr fontId="1"/>
  </si>
  <si>
    <t>⑪[ツアー料金]は、申込人数と料金単価から算出する。</t>
    <rPh sb="5" eb="7">
      <t>リョウキン</t>
    </rPh>
    <rPh sb="10" eb="12">
      <t>モウシコミ</t>
    </rPh>
    <rPh sb="12" eb="14">
      <t>ニンズウ</t>
    </rPh>
    <rPh sb="15" eb="19">
      <t>リョウキンタンカ</t>
    </rPh>
    <rPh sb="21" eb="23">
      <t>サンシュツ</t>
    </rPh>
    <phoneticPr fontId="1"/>
  </si>
  <si>
    <t>⑫[割引率]は、関数VLOOKUPを使った式に、範囲名『割引』を入れて作成する。ただし、近似値表示。</t>
    <rPh sb="2" eb="5">
      <t>ワリビキリツ</t>
    </rPh>
    <rPh sb="8" eb="10">
      <t>カンスウ</t>
    </rPh>
    <rPh sb="18" eb="19">
      <t>ツカ</t>
    </rPh>
    <rPh sb="21" eb="22">
      <t>シキ</t>
    </rPh>
    <rPh sb="24" eb="27">
      <t>ハンイメイ</t>
    </rPh>
    <rPh sb="28" eb="30">
      <t>ワリビキ</t>
    </rPh>
    <rPh sb="32" eb="33">
      <t>イ</t>
    </rPh>
    <rPh sb="35" eb="37">
      <t>サクセイ</t>
    </rPh>
    <rPh sb="44" eb="47">
      <t>キンジチ</t>
    </rPh>
    <rPh sb="47" eb="49">
      <t>ヒョウジ</t>
    </rPh>
    <phoneticPr fontId="1"/>
  </si>
  <si>
    <t>⑬[割引額]は、[ツアー料金]×[割引率]で小数点以下を切り捨てで求めます。（ただし、数値の表示形式に注意すること）</t>
    <rPh sb="2" eb="4">
      <t>ワリビキ</t>
    </rPh>
    <rPh sb="4" eb="5">
      <t>ガク</t>
    </rPh>
    <rPh sb="12" eb="14">
      <t>リョウキン</t>
    </rPh>
    <rPh sb="17" eb="20">
      <t>ワリビキリツ</t>
    </rPh>
    <rPh sb="22" eb="27">
      <t>ショウスウテンイカ</t>
    </rPh>
    <rPh sb="28" eb="29">
      <t>キ</t>
    </rPh>
    <rPh sb="30" eb="31">
      <t>ス</t>
    </rPh>
    <rPh sb="33" eb="34">
      <t>モト</t>
    </rPh>
    <rPh sb="43" eb="45">
      <t>スウチ</t>
    </rPh>
    <rPh sb="46" eb="50">
      <t>ヒョウジケイシキ</t>
    </rPh>
    <rPh sb="51" eb="53">
      <t>チュウイ</t>
    </rPh>
    <phoneticPr fontId="1"/>
  </si>
  <si>
    <t>⑮[請求額]は、[ツアー料金]ー[割引額]＋[手数料]で求める。</t>
    <rPh sb="2" eb="5">
      <t>セイキュウガク</t>
    </rPh>
    <rPh sb="12" eb="14">
      <t>リョウキン</t>
    </rPh>
    <rPh sb="17" eb="20">
      <t>ワリビキガク</t>
    </rPh>
    <rPh sb="23" eb="26">
      <t>テスウリョウ</t>
    </rPh>
    <rPh sb="28" eb="29">
      <t>モト</t>
    </rPh>
    <phoneticPr fontId="1"/>
  </si>
  <si>
    <t>⑰金額に関する列の表示は、カンマ付数字に表示形式を変更する。</t>
    <rPh sb="1" eb="3">
      <t>キンガク</t>
    </rPh>
    <rPh sb="4" eb="5">
      <t>カン</t>
    </rPh>
    <rPh sb="7" eb="8">
      <t>レツ</t>
    </rPh>
    <rPh sb="9" eb="11">
      <t>ヒョウジ</t>
    </rPh>
    <rPh sb="16" eb="17">
      <t>ツキ</t>
    </rPh>
    <rPh sb="17" eb="19">
      <t>スウジ</t>
    </rPh>
    <rPh sb="20" eb="24">
      <t>ヒョウジケイシキ</t>
    </rPh>
    <rPh sb="25" eb="27">
      <t>ヘンコウ</t>
    </rPh>
    <phoneticPr fontId="1"/>
  </si>
  <si>
    <t>⑭[手数料]は、（[ツアー料金]ー[割引額]）×4.7％（整数未満切り捨て）で求める。</t>
    <rPh sb="2" eb="5">
      <t>テスウリョウ</t>
    </rPh>
    <rPh sb="13" eb="15">
      <t>リョウキン</t>
    </rPh>
    <rPh sb="18" eb="21">
      <t>ワリビキガク</t>
    </rPh>
    <rPh sb="29" eb="33">
      <t>セイスウミマン</t>
    </rPh>
    <rPh sb="33" eb="34">
      <t>キ</t>
    </rPh>
    <rPh sb="35" eb="36">
      <t>ス</t>
    </rPh>
    <rPh sb="39" eb="40">
      <t>モト</t>
    </rPh>
    <phoneticPr fontId="1"/>
  </si>
  <si>
    <t>⑯[判定]の欄に、人数が4人以上の申し込み、または請求額が200,000円以上の申し込みに、"**"、それ以外は空白表示させる。</t>
    <rPh sb="2" eb="4">
      <t>ハンテイ</t>
    </rPh>
    <rPh sb="6" eb="7">
      <t>ラン</t>
    </rPh>
    <rPh sb="9" eb="11">
      <t>ニンズウ</t>
    </rPh>
    <rPh sb="13" eb="16">
      <t>ニンイジョウ</t>
    </rPh>
    <rPh sb="17" eb="18">
      <t>モウ</t>
    </rPh>
    <rPh sb="19" eb="20">
      <t>コ</t>
    </rPh>
    <rPh sb="25" eb="28">
      <t>セイキュウガク</t>
    </rPh>
    <rPh sb="36" eb="37">
      <t>エン</t>
    </rPh>
    <rPh sb="37" eb="39">
      <t>イジョウ</t>
    </rPh>
    <rPh sb="40" eb="41">
      <t>モウ</t>
    </rPh>
    <rPh sb="42" eb="43">
      <t>コ</t>
    </rPh>
    <rPh sb="53" eb="55">
      <t>イガイ</t>
    </rPh>
    <rPh sb="56" eb="58">
      <t>クウハク</t>
    </rPh>
    <rPh sb="58" eb="60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</si>
</sst>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yyyy/mm/dd"/>
    <numFmt numFmtId="178" formatCode="0&quot;人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rgb="FFC0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6"/>
      <color theme="1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4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7" fillId="8" borderId="9" xfId="0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7" fillId="8" borderId="11" xfId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22" fontId="7" fillId="4" borderId="2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2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38" fontId="7" fillId="10" borderId="12" xfId="1" applyNumberFormat="1" applyFont="1" applyFill="1" applyBorder="1" applyAlignment="1">
      <alignment vertical="center"/>
    </xf>
    <xf numFmtId="38" fontId="7" fillId="10" borderId="14" xfId="1" applyNumberFormat="1" applyFont="1" applyFill="1" applyBorder="1" applyAlignment="1">
      <alignment vertical="center"/>
    </xf>
    <xf numFmtId="38" fontId="7" fillId="0" borderId="14" xfId="1" applyNumberFormat="1" applyFont="1" applyBorder="1" applyAlignment="1">
      <alignment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176" fontId="7" fillId="10" borderId="15" xfId="0" applyNumberFormat="1" applyFont="1" applyFill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10" borderId="13" xfId="0" applyNumberFormat="1" applyFont="1" applyFill="1" applyBorder="1" applyAlignment="1">
      <alignment vertical="center"/>
    </xf>
    <xf numFmtId="177" fontId="7" fillId="4" borderId="2" xfId="0" applyNumberFormat="1" applyFont="1" applyFill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8" fontId="7" fillId="4" borderId="2" xfId="0" applyNumberFormat="1" applyFont="1" applyFill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/>
    <xf numFmtId="38" fontId="7" fillId="4" borderId="2" xfId="1" applyFont="1" applyFill="1" applyBorder="1" applyAlignment="1">
      <alignment vertical="center"/>
    </xf>
    <xf numFmtId="38" fontId="7" fillId="5" borderId="5" xfId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6" fillId="11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11</xdr:col>
      <xdr:colOff>565069</xdr:colOff>
      <xdr:row>43</xdr:row>
      <xdr:rowOff>171450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5"/>
          <a:ext cx="7823119" cy="297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A27" sqref="A27"/>
    </sheetView>
  </sheetViews>
  <sheetFormatPr defaultRowHeight="15.75" x14ac:dyDescent="0.25"/>
  <cols>
    <col min="1" max="1" width="5.25" style="2" customWidth="1"/>
    <col min="2" max="16384" width="9" style="2"/>
  </cols>
  <sheetData>
    <row r="1" spans="1:12" s="19" customFormat="1" ht="23.25" customHeight="1" x14ac:dyDescent="0.1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9" customFormat="1" ht="23.25" customHeight="1" x14ac:dyDescent="0.15"/>
    <row r="3" spans="1:12" s="19" customFormat="1" ht="23.25" customHeight="1" x14ac:dyDescent="0.15">
      <c r="A3" s="19" t="s">
        <v>73</v>
      </c>
    </row>
    <row r="4" spans="1:12" s="19" customFormat="1" ht="23.25" customHeight="1" x14ac:dyDescent="0.15">
      <c r="A4" s="19" t="s">
        <v>69</v>
      </c>
    </row>
    <row r="5" spans="1:12" s="19" customFormat="1" ht="23.25" customHeight="1" x14ac:dyDescent="0.15">
      <c r="A5" s="19" t="s">
        <v>70</v>
      </c>
    </row>
    <row r="6" spans="1:12" s="19" customFormat="1" ht="23.25" customHeight="1" x14ac:dyDescent="0.15">
      <c r="A6" s="19" t="s">
        <v>71</v>
      </c>
    </row>
    <row r="7" spans="1:12" s="19" customFormat="1" ht="23.25" customHeight="1" x14ac:dyDescent="0.15">
      <c r="A7" s="19" t="s">
        <v>74</v>
      </c>
    </row>
    <row r="8" spans="1:12" s="19" customFormat="1" ht="23.25" customHeight="1" x14ac:dyDescent="0.15">
      <c r="A8" s="19" t="s">
        <v>72</v>
      </c>
    </row>
    <row r="9" spans="1:12" s="19" customFormat="1" ht="23.25" customHeight="1" x14ac:dyDescent="0.15">
      <c r="A9" s="19" t="s">
        <v>75</v>
      </c>
    </row>
    <row r="10" spans="1:12" s="19" customFormat="1" ht="23.25" customHeight="1" x14ac:dyDescent="0.15">
      <c r="A10" s="19" t="s">
        <v>96</v>
      </c>
    </row>
    <row r="11" spans="1:12" s="19" customFormat="1" ht="23.25" customHeight="1" x14ac:dyDescent="0.15">
      <c r="A11" s="19" t="s">
        <v>97</v>
      </c>
    </row>
    <row r="12" spans="1:12" s="19" customFormat="1" ht="23.25" customHeight="1" x14ac:dyDescent="0.15">
      <c r="A12" s="19" t="s">
        <v>141</v>
      </c>
    </row>
    <row r="13" spans="1:12" s="19" customFormat="1" ht="23.25" hidden="1" customHeight="1" x14ac:dyDescent="0.15">
      <c r="B13" s="50" t="s">
        <v>88</v>
      </c>
    </row>
    <row r="14" spans="1:12" s="19" customFormat="1" ht="23.25" customHeight="1" x14ac:dyDescent="0.15">
      <c r="A14" s="19" t="s">
        <v>142</v>
      </c>
    </row>
    <row r="15" spans="1:12" s="19" customFormat="1" ht="23.25" hidden="1" customHeight="1" x14ac:dyDescent="0.15">
      <c r="B15" s="50" t="s">
        <v>89</v>
      </c>
    </row>
    <row r="16" spans="1:12" s="19" customFormat="1" ht="23.25" customHeight="1" x14ac:dyDescent="0.15">
      <c r="A16" s="19" t="s">
        <v>143</v>
      </c>
    </row>
    <row r="17" spans="1:2" s="19" customFormat="1" ht="23.25" hidden="1" customHeight="1" x14ac:dyDescent="0.15">
      <c r="B17" s="50" t="s">
        <v>90</v>
      </c>
    </row>
    <row r="18" spans="1:2" s="19" customFormat="1" ht="23.25" customHeight="1" x14ac:dyDescent="0.15">
      <c r="A18" s="19" t="s">
        <v>144</v>
      </c>
    </row>
    <row r="19" spans="1:2" s="19" customFormat="1" ht="23.25" hidden="1" customHeight="1" x14ac:dyDescent="0.15">
      <c r="B19" s="50" t="s">
        <v>91</v>
      </c>
    </row>
    <row r="20" spans="1:2" s="19" customFormat="1" ht="23.25" customHeight="1" x14ac:dyDescent="0.15">
      <c r="A20" s="19" t="s">
        <v>147</v>
      </c>
    </row>
    <row r="21" spans="1:2" s="19" customFormat="1" ht="23.25" hidden="1" customHeight="1" x14ac:dyDescent="0.15">
      <c r="B21" s="50" t="s">
        <v>92</v>
      </c>
    </row>
    <row r="22" spans="1:2" s="19" customFormat="1" ht="23.25" customHeight="1" x14ac:dyDescent="0.15">
      <c r="A22" s="19" t="s">
        <v>145</v>
      </c>
    </row>
    <row r="23" spans="1:2" s="19" customFormat="1" ht="23.25" hidden="1" customHeight="1" x14ac:dyDescent="0.15">
      <c r="B23" s="50" t="s">
        <v>93</v>
      </c>
    </row>
    <row r="24" spans="1:2" s="19" customFormat="1" ht="23.25" customHeight="1" x14ac:dyDescent="0.15">
      <c r="A24" s="19" t="s">
        <v>148</v>
      </c>
    </row>
    <row r="25" spans="1:2" hidden="1" x14ac:dyDescent="0.25">
      <c r="B25" s="51" t="s">
        <v>94</v>
      </c>
    </row>
    <row r="26" spans="1:2" hidden="1" x14ac:dyDescent="0.25">
      <c r="B26" s="51" t="s">
        <v>95</v>
      </c>
    </row>
    <row r="27" spans="1:2" ht="21.75" customHeight="1" x14ac:dyDescent="0.25">
      <c r="A27" s="2" t="s">
        <v>146</v>
      </c>
    </row>
  </sheetData>
  <phoneticPr fontId="1"/>
  <pageMargins left="0.7" right="0.7" top="0.75" bottom="0.75" header="0.3" footer="0.3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G13" sqref="G13"/>
    </sheetView>
  </sheetViews>
  <sheetFormatPr defaultRowHeight="15.75" x14ac:dyDescent="0.15"/>
  <cols>
    <col min="1" max="1" width="2" style="19" customWidth="1"/>
    <col min="2" max="2" width="7.125" style="19" customWidth="1"/>
    <col min="3" max="3" width="8.875" style="19" customWidth="1"/>
    <col min="4" max="4" width="6.5" style="19" customWidth="1"/>
    <col min="5" max="5" width="10.25" style="19" customWidth="1"/>
    <col min="6" max="6" width="28.25" style="19" customWidth="1"/>
    <col min="7" max="7" width="13.875" style="19" bestFit="1" customWidth="1"/>
    <col min="8" max="8" width="13.875" style="19" customWidth="1"/>
    <col min="9" max="9" width="12.875" style="19" customWidth="1"/>
    <col min="10" max="10" width="8.875" style="19" customWidth="1"/>
    <col min="11" max="11" width="10.25" style="19" customWidth="1"/>
    <col min="12" max="12" width="14.25" style="19" customWidth="1"/>
    <col min="13" max="13" width="8.625" style="19" customWidth="1"/>
    <col min="14" max="14" width="11.625" style="19" customWidth="1"/>
    <col min="15" max="15" width="11.125" style="19" customWidth="1"/>
    <col min="16" max="16" width="16.625" style="19" customWidth="1"/>
    <col min="17" max="17" width="7.5" style="19" customWidth="1"/>
    <col min="18" max="16384" width="9" style="19"/>
  </cols>
  <sheetData>
    <row r="1" spans="1:20" ht="21" x14ac:dyDescent="0.15">
      <c r="A1" s="17"/>
      <c r="B1" s="18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4" spans="1:20" ht="21" x14ac:dyDescent="0.15">
      <c r="B4" s="37" t="s">
        <v>16</v>
      </c>
    </row>
    <row r="5" spans="1:20" ht="20.100000000000001" customHeight="1" x14ac:dyDescent="0.15">
      <c r="B5" s="21" t="s">
        <v>36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3" t="s">
        <v>9</v>
      </c>
      <c r="M5" s="22" t="s">
        <v>10</v>
      </c>
      <c r="N5" s="22" t="s">
        <v>11</v>
      </c>
      <c r="O5" s="22" t="s">
        <v>12</v>
      </c>
      <c r="P5" s="23" t="s">
        <v>13</v>
      </c>
      <c r="Q5" s="24" t="s">
        <v>14</v>
      </c>
      <c r="T5" s="20"/>
    </row>
    <row r="6" spans="1:20" ht="20.100000000000001" customHeight="1" x14ac:dyDescent="0.15">
      <c r="B6" s="26"/>
      <c r="C6" s="27"/>
      <c r="D6" s="27"/>
      <c r="E6" s="27"/>
      <c r="F6" s="27"/>
      <c r="G6" s="28"/>
      <c r="H6" s="27"/>
      <c r="I6" s="27"/>
      <c r="J6" s="27"/>
      <c r="K6" s="27"/>
      <c r="L6" s="29"/>
      <c r="M6" s="27"/>
      <c r="N6" s="27"/>
      <c r="O6" s="27"/>
      <c r="P6" s="29"/>
      <c r="Q6" s="30"/>
      <c r="T6" s="25"/>
    </row>
    <row r="7" spans="1:20" ht="20.100000000000001" customHeight="1" x14ac:dyDescent="0.15">
      <c r="B7" s="31"/>
      <c r="C7" s="32"/>
      <c r="D7" s="32"/>
      <c r="E7" s="32"/>
      <c r="F7" s="32"/>
      <c r="G7" s="33"/>
      <c r="H7" s="32"/>
      <c r="I7" s="32"/>
      <c r="J7" s="32"/>
      <c r="K7" s="32"/>
      <c r="L7" s="34"/>
      <c r="M7" s="32"/>
      <c r="N7" s="32"/>
      <c r="O7" s="32"/>
      <c r="P7" s="34"/>
      <c r="Q7" s="35"/>
      <c r="T7" s="25"/>
    </row>
    <row r="8" spans="1:20" ht="20.100000000000001" customHeight="1" x14ac:dyDescent="0.15">
      <c r="B8" s="26"/>
      <c r="C8" s="27"/>
      <c r="D8" s="27"/>
      <c r="E8" s="27"/>
      <c r="F8" s="27"/>
      <c r="G8" s="28"/>
      <c r="H8" s="27"/>
      <c r="I8" s="27"/>
      <c r="J8" s="27"/>
      <c r="K8" s="27"/>
      <c r="L8" s="29"/>
      <c r="M8" s="27"/>
      <c r="N8" s="27"/>
      <c r="O8" s="27"/>
      <c r="P8" s="29"/>
      <c r="Q8" s="30"/>
      <c r="T8" s="25"/>
    </row>
    <row r="9" spans="1:20" ht="20.100000000000001" customHeight="1" x14ac:dyDescent="0.15">
      <c r="B9" s="31"/>
      <c r="C9" s="32"/>
      <c r="D9" s="32"/>
      <c r="E9" s="32"/>
      <c r="F9" s="32"/>
      <c r="G9" s="33"/>
      <c r="H9" s="32"/>
      <c r="I9" s="32"/>
      <c r="J9" s="32"/>
      <c r="K9" s="32"/>
      <c r="L9" s="34"/>
      <c r="M9" s="32"/>
      <c r="N9" s="32"/>
      <c r="O9" s="32"/>
      <c r="P9" s="34"/>
      <c r="Q9" s="35"/>
      <c r="T9" s="25"/>
    </row>
    <row r="10" spans="1:20" ht="20.100000000000001" customHeight="1" x14ac:dyDescent="0.15">
      <c r="B10" s="26"/>
      <c r="C10" s="27"/>
      <c r="D10" s="27"/>
      <c r="E10" s="27"/>
      <c r="F10" s="27"/>
      <c r="G10" s="28"/>
      <c r="H10" s="27"/>
      <c r="I10" s="27"/>
      <c r="J10" s="27"/>
      <c r="K10" s="27"/>
      <c r="L10" s="29"/>
      <c r="M10" s="27"/>
      <c r="N10" s="27"/>
      <c r="O10" s="27"/>
      <c r="P10" s="29"/>
      <c r="Q10" s="30"/>
      <c r="T10" s="25"/>
    </row>
    <row r="11" spans="1:20" ht="20.100000000000001" customHeight="1" x14ac:dyDescent="0.15">
      <c r="B11" s="31"/>
      <c r="C11" s="32"/>
      <c r="D11" s="32"/>
      <c r="E11" s="32"/>
      <c r="F11" s="32"/>
      <c r="G11" s="33"/>
      <c r="H11" s="32"/>
      <c r="I11" s="32"/>
      <c r="J11" s="32"/>
      <c r="K11" s="32"/>
      <c r="L11" s="34"/>
      <c r="M11" s="32"/>
      <c r="N11" s="32"/>
      <c r="O11" s="32"/>
      <c r="P11" s="34"/>
      <c r="Q11" s="35"/>
      <c r="T11" s="25"/>
    </row>
    <row r="12" spans="1:20" ht="20.100000000000001" customHeight="1" x14ac:dyDescent="0.15">
      <c r="B12" s="26"/>
      <c r="C12" s="27"/>
      <c r="D12" s="27"/>
      <c r="E12" s="27"/>
      <c r="F12" s="27"/>
      <c r="G12" s="28"/>
      <c r="H12" s="27"/>
      <c r="I12" s="27"/>
      <c r="J12" s="27"/>
      <c r="K12" s="27"/>
      <c r="L12" s="29"/>
      <c r="M12" s="27"/>
      <c r="N12" s="27"/>
      <c r="O12" s="27"/>
      <c r="P12" s="29"/>
      <c r="Q12" s="30"/>
      <c r="T12" s="25"/>
    </row>
    <row r="13" spans="1:20" ht="20.100000000000001" customHeight="1" x14ac:dyDescent="0.15">
      <c r="B13" s="31"/>
      <c r="C13" s="32"/>
      <c r="D13" s="32"/>
      <c r="E13" s="32"/>
      <c r="F13" s="32"/>
      <c r="G13" s="33"/>
      <c r="H13" s="32"/>
      <c r="I13" s="32"/>
      <c r="J13" s="32"/>
      <c r="K13" s="32"/>
      <c r="L13" s="34"/>
      <c r="M13" s="32"/>
      <c r="N13" s="32"/>
      <c r="O13" s="32"/>
      <c r="P13" s="34"/>
      <c r="Q13" s="35"/>
      <c r="T13" s="25"/>
    </row>
    <row r="14" spans="1:20" ht="20.100000000000001" customHeight="1" x14ac:dyDescent="0.15">
      <c r="B14" s="26"/>
      <c r="C14" s="27"/>
      <c r="D14" s="27"/>
      <c r="E14" s="27"/>
      <c r="F14" s="27"/>
      <c r="G14" s="28"/>
      <c r="H14" s="27"/>
      <c r="I14" s="27"/>
      <c r="J14" s="27"/>
      <c r="K14" s="27"/>
      <c r="L14" s="29"/>
      <c r="M14" s="27"/>
      <c r="N14" s="27"/>
      <c r="O14" s="27"/>
      <c r="P14" s="29"/>
      <c r="Q14" s="30"/>
      <c r="T14" s="25"/>
    </row>
    <row r="15" spans="1:20" ht="20.100000000000001" customHeight="1" x14ac:dyDescent="0.15">
      <c r="B15" s="31"/>
      <c r="C15" s="32"/>
      <c r="D15" s="32"/>
      <c r="E15" s="32"/>
      <c r="F15" s="32"/>
      <c r="G15" s="33"/>
      <c r="H15" s="32"/>
      <c r="I15" s="32"/>
      <c r="J15" s="32"/>
      <c r="K15" s="32"/>
      <c r="L15" s="34"/>
      <c r="M15" s="32"/>
      <c r="N15" s="32"/>
      <c r="O15" s="32"/>
      <c r="P15" s="34"/>
      <c r="Q15" s="35"/>
      <c r="T15" s="25"/>
    </row>
    <row r="16" spans="1:20" ht="20.100000000000001" customHeight="1" x14ac:dyDescent="0.15">
      <c r="B16" s="26"/>
      <c r="C16" s="27"/>
      <c r="D16" s="27"/>
      <c r="E16" s="27"/>
      <c r="F16" s="27"/>
      <c r="G16" s="28"/>
      <c r="H16" s="27"/>
      <c r="I16" s="27"/>
      <c r="J16" s="27"/>
      <c r="K16" s="27"/>
      <c r="L16" s="29"/>
      <c r="M16" s="27"/>
      <c r="N16" s="27"/>
      <c r="O16" s="27"/>
      <c r="P16" s="29"/>
      <c r="Q16" s="30"/>
      <c r="T16" s="25"/>
    </row>
    <row r="17" spans="2:20" ht="20.100000000000001" customHeight="1" x14ac:dyDescent="0.15">
      <c r="B17" s="31"/>
      <c r="C17" s="32"/>
      <c r="D17" s="32"/>
      <c r="E17" s="32"/>
      <c r="F17" s="32"/>
      <c r="G17" s="33"/>
      <c r="H17" s="32"/>
      <c r="I17" s="32"/>
      <c r="J17" s="32"/>
      <c r="K17" s="32"/>
      <c r="L17" s="34"/>
      <c r="M17" s="32"/>
      <c r="N17" s="32"/>
      <c r="O17" s="32"/>
      <c r="P17" s="34"/>
      <c r="Q17" s="35"/>
      <c r="T17" s="25"/>
    </row>
    <row r="18" spans="2:20" ht="20.100000000000001" customHeight="1" x14ac:dyDescent="0.15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9"/>
      <c r="M18" s="27"/>
      <c r="N18" s="27"/>
      <c r="O18" s="27"/>
      <c r="P18" s="29"/>
      <c r="Q18" s="30"/>
    </row>
    <row r="19" spans="2:20" ht="20.100000000000001" customHeight="1" x14ac:dyDescent="0.15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4"/>
      <c r="M19" s="32"/>
      <c r="N19" s="32"/>
      <c r="O19" s="32"/>
      <c r="P19" s="34"/>
      <c r="Q19" s="35"/>
    </row>
    <row r="20" spans="2:20" ht="20.100000000000001" customHeight="1" x14ac:dyDescent="0.1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7"/>
      <c r="N20" s="27"/>
      <c r="O20" s="27"/>
      <c r="P20" s="29"/>
      <c r="Q20" s="30"/>
    </row>
    <row r="21" spans="2:20" ht="20.100000000000001" customHeight="1" x14ac:dyDescent="0.1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4"/>
      <c r="M21" s="32"/>
      <c r="N21" s="32"/>
      <c r="O21" s="32"/>
      <c r="P21" s="34"/>
      <c r="Q21" s="35"/>
    </row>
    <row r="22" spans="2:20" ht="20.100000000000001" customHeight="1" x14ac:dyDescent="0.1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9"/>
      <c r="M22" s="27"/>
      <c r="N22" s="27"/>
      <c r="O22" s="27"/>
      <c r="P22" s="29"/>
      <c r="Q22" s="30"/>
    </row>
    <row r="23" spans="2:20" ht="20.100000000000001" customHeigh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4"/>
      <c r="M23" s="32"/>
      <c r="N23" s="32"/>
      <c r="O23" s="32"/>
      <c r="P23" s="34"/>
      <c r="Q23" s="35"/>
    </row>
    <row r="24" spans="2:20" ht="20.100000000000001" customHeight="1" x14ac:dyDescent="0.15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9"/>
      <c r="M24" s="27"/>
      <c r="N24" s="27"/>
      <c r="O24" s="27"/>
      <c r="P24" s="29"/>
      <c r="Q24" s="30"/>
    </row>
    <row r="25" spans="2:20" ht="20.100000000000001" customHeight="1" x14ac:dyDescent="0.15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4"/>
      <c r="M25" s="32"/>
      <c r="N25" s="32"/>
      <c r="O25" s="32"/>
      <c r="P25" s="34"/>
      <c r="Q25" s="35"/>
    </row>
    <row r="26" spans="2:20" ht="20.100000000000001" customHeight="1" x14ac:dyDescent="0.1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9"/>
      <c r="M26" s="27"/>
      <c r="N26" s="27"/>
      <c r="O26" s="27"/>
      <c r="P26" s="29"/>
      <c r="Q26" s="30"/>
    </row>
    <row r="27" spans="2:20" ht="20.100000000000001" customHeight="1" x14ac:dyDescent="0.1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4"/>
      <c r="M27" s="32"/>
      <c r="N27" s="32"/>
      <c r="O27" s="32"/>
      <c r="P27" s="34"/>
      <c r="Q27" s="35"/>
    </row>
    <row r="28" spans="2:20" ht="20.100000000000001" customHeight="1" x14ac:dyDescent="0.1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9"/>
      <c r="M28" s="27"/>
      <c r="N28" s="27"/>
      <c r="O28" s="27"/>
      <c r="P28" s="29"/>
      <c r="Q28" s="30"/>
    </row>
    <row r="29" spans="2:20" ht="20.100000000000001" customHeight="1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4"/>
      <c r="M29" s="32"/>
      <c r="N29" s="32"/>
      <c r="O29" s="32"/>
      <c r="P29" s="34"/>
      <c r="Q29" s="35"/>
    </row>
    <row r="30" spans="2:20" ht="20.100000000000001" customHeight="1" x14ac:dyDescent="0.1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9"/>
      <c r="M30" s="27"/>
      <c r="N30" s="27"/>
      <c r="O30" s="27"/>
      <c r="P30" s="29"/>
      <c r="Q30" s="30"/>
    </row>
    <row r="31" spans="2:20" ht="20.100000000000001" customHeight="1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4"/>
      <c r="M31" s="32"/>
      <c r="N31" s="32"/>
      <c r="O31" s="32"/>
      <c r="P31" s="34"/>
      <c r="Q31" s="35"/>
    </row>
    <row r="32" spans="2:20" ht="20.100000000000001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36"/>
      <c r="M32" s="27"/>
      <c r="N32" s="27"/>
      <c r="O32" s="27"/>
      <c r="P32" s="36"/>
      <c r="Q32" s="3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workbookViewId="0">
      <selection activeCell="L18" sqref="L18"/>
    </sheetView>
  </sheetViews>
  <sheetFormatPr defaultRowHeight="15.75" x14ac:dyDescent="0.15"/>
  <cols>
    <col min="1" max="1" width="2" style="19" customWidth="1"/>
    <col min="2" max="2" width="7.125" style="19" customWidth="1"/>
    <col min="3" max="4" width="8.875" style="19" customWidth="1"/>
    <col min="5" max="5" width="6.5" style="19" customWidth="1"/>
    <col min="6" max="6" width="10.25" style="19" customWidth="1"/>
    <col min="7" max="7" width="28.25" style="19" customWidth="1"/>
    <col min="8" max="8" width="13.875" style="19" bestFit="1" customWidth="1"/>
    <col min="9" max="9" width="18" style="19" bestFit="1" customWidth="1"/>
    <col min="10" max="10" width="12.875" style="19" customWidth="1"/>
    <col min="11" max="11" width="8.875" style="19" customWidth="1"/>
    <col min="12" max="12" width="10.625" style="19" customWidth="1"/>
    <col min="13" max="13" width="14.25" style="19" customWidth="1"/>
    <col min="14" max="14" width="8.625" style="19" customWidth="1"/>
    <col min="15" max="15" width="11.625" style="19" customWidth="1"/>
    <col min="16" max="16" width="11.125" style="19" customWidth="1"/>
    <col min="17" max="17" width="16.625" style="19" customWidth="1"/>
    <col min="18" max="18" width="7.5" style="19" customWidth="1"/>
    <col min="19" max="16384" width="9" style="19"/>
  </cols>
  <sheetData>
    <row r="1" spans="1:21" ht="21" x14ac:dyDescent="0.15">
      <c r="A1" s="17"/>
      <c r="B1" s="18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4" spans="1:21" ht="21" x14ac:dyDescent="0.15">
      <c r="B4" s="37" t="s">
        <v>16</v>
      </c>
    </row>
    <row r="5" spans="1:21" ht="20.100000000000001" customHeight="1" x14ac:dyDescent="0.15">
      <c r="B5" s="21" t="s">
        <v>36</v>
      </c>
      <c r="C5" s="22" t="s">
        <v>0</v>
      </c>
      <c r="D5" s="22"/>
      <c r="E5" s="22" t="s">
        <v>1</v>
      </c>
      <c r="F5" s="22" t="s">
        <v>2</v>
      </c>
      <c r="G5" s="22" t="s">
        <v>3</v>
      </c>
      <c r="H5" s="22" t="s">
        <v>4</v>
      </c>
      <c r="I5" s="22" t="s">
        <v>5</v>
      </c>
      <c r="J5" s="22" t="s">
        <v>6</v>
      </c>
      <c r="K5" s="22" t="s">
        <v>7</v>
      </c>
      <c r="L5" s="22" t="s">
        <v>8</v>
      </c>
      <c r="M5" s="23" t="s">
        <v>9</v>
      </c>
      <c r="N5" s="22" t="s">
        <v>10</v>
      </c>
      <c r="O5" s="22" t="s">
        <v>11</v>
      </c>
      <c r="P5" s="22" t="s">
        <v>12</v>
      </c>
      <c r="Q5" s="23" t="s">
        <v>13</v>
      </c>
      <c r="R5" s="24" t="s">
        <v>14</v>
      </c>
      <c r="U5" s="20"/>
    </row>
    <row r="6" spans="1:21" ht="20.100000000000001" customHeight="1" x14ac:dyDescent="0.15">
      <c r="B6" s="26">
        <v>1001</v>
      </c>
      <c r="C6" s="27" t="s">
        <v>105</v>
      </c>
      <c r="D6" s="27" t="s">
        <v>106</v>
      </c>
      <c r="E6" s="27" t="s">
        <v>76</v>
      </c>
      <c r="F6" s="27" t="s">
        <v>107</v>
      </c>
      <c r="G6" s="27" t="s">
        <v>108</v>
      </c>
      <c r="H6" s="28" t="s">
        <v>109</v>
      </c>
      <c r="I6" s="46">
        <v>31307</v>
      </c>
      <c r="J6" s="48">
        <v>3</v>
      </c>
      <c r="K6" s="27">
        <v>11</v>
      </c>
      <c r="L6" s="52">
        <f>VLOOKUP(K6,ツアー詳細!$A$4:$C$14,3,FALSE)</f>
        <v>39900</v>
      </c>
      <c r="M6" s="53">
        <f t="shared" ref="M6:M19" si="0">J6*L6</f>
        <v>119700</v>
      </c>
      <c r="N6" s="27">
        <f>VLOOKUP(M6,割引率表!$A$3:$B$8,2,TRUE)</f>
        <v>5.4</v>
      </c>
      <c r="O6" s="52">
        <f>ROUNDDOWN(M6*N6/100,0)</f>
        <v>6463</v>
      </c>
      <c r="P6" s="52">
        <f>ROUNDDOWN((M6-O6)*4.7%,0)</f>
        <v>5322</v>
      </c>
      <c r="Q6" s="53">
        <f>M6-O6+P6</f>
        <v>118559</v>
      </c>
      <c r="R6" s="30" t="str">
        <f t="shared" ref="R6:R19" si="1">IF(J6&gt;=4,"**",IF(Q6&gt;=200000,"**",""))</f>
        <v/>
      </c>
      <c r="S6" s="19" t="str">
        <f t="shared" ref="S6:S19" si="2">IF(OR(J6&gt;=4,Q6&gt;=200000),"**","")</f>
        <v/>
      </c>
      <c r="U6" s="25"/>
    </row>
    <row r="7" spans="1:21" ht="20.100000000000001" customHeight="1" x14ac:dyDescent="0.15">
      <c r="B7" s="31">
        <v>1002</v>
      </c>
      <c r="C7" s="32" t="s">
        <v>110</v>
      </c>
      <c r="D7" s="32" t="s">
        <v>111</v>
      </c>
      <c r="E7" s="32" t="s">
        <v>112</v>
      </c>
      <c r="F7" s="32" t="s">
        <v>113</v>
      </c>
      <c r="G7" s="32" t="s">
        <v>114</v>
      </c>
      <c r="H7" s="33" t="s">
        <v>115</v>
      </c>
      <c r="I7" s="47">
        <v>27055</v>
      </c>
      <c r="J7" s="49">
        <v>4</v>
      </c>
      <c r="K7" s="32">
        <v>14</v>
      </c>
      <c r="L7" s="54">
        <f>VLOOKUP(K7,ツアー詳細!$A$4:$C$14,3,FALSE)</f>
        <v>56600</v>
      </c>
      <c r="M7" s="55">
        <f t="shared" si="0"/>
        <v>226400</v>
      </c>
      <c r="N7" s="32">
        <f>VLOOKUP(M7,割引率表!$A$3:$B$8,2,TRUE)</f>
        <v>7.6</v>
      </c>
      <c r="O7" s="54">
        <f t="shared" ref="O7:O19" si="3">ROUNDDOWN(M7*N7/100,0)</f>
        <v>17206</v>
      </c>
      <c r="P7" s="54">
        <f t="shared" ref="P7:P19" si="4">ROUNDDOWN((M7-O7)*4.7%,0)</f>
        <v>9832</v>
      </c>
      <c r="Q7" s="55">
        <f t="shared" ref="Q7:Q19" si="5">M7-O7+P7</f>
        <v>219026</v>
      </c>
      <c r="R7" s="35" t="str">
        <f t="shared" si="1"/>
        <v>**</v>
      </c>
      <c r="S7" s="19" t="str">
        <f t="shared" si="2"/>
        <v>**</v>
      </c>
      <c r="U7" s="25"/>
    </row>
    <row r="8" spans="1:21" ht="20.100000000000001" customHeight="1" x14ac:dyDescent="0.15">
      <c r="B8" s="26">
        <v>1003</v>
      </c>
      <c r="C8" s="27" t="s">
        <v>116</v>
      </c>
      <c r="D8" s="27" t="s">
        <v>117</v>
      </c>
      <c r="E8" s="27" t="s">
        <v>76</v>
      </c>
      <c r="F8" s="27" t="s">
        <v>118</v>
      </c>
      <c r="G8" s="27" t="s">
        <v>119</v>
      </c>
      <c r="H8" s="28" t="s">
        <v>120</v>
      </c>
      <c r="I8" s="46">
        <v>28970</v>
      </c>
      <c r="J8" s="48">
        <v>2</v>
      </c>
      <c r="K8" s="27">
        <v>12</v>
      </c>
      <c r="L8" s="52">
        <f>VLOOKUP(K8,ツアー詳細!$A$4:$C$14,3,FALSE)</f>
        <v>16800</v>
      </c>
      <c r="M8" s="53">
        <f t="shared" si="0"/>
        <v>33600</v>
      </c>
      <c r="N8" s="27">
        <f>VLOOKUP(M8,割引率表!$A$3:$B$8,2,TRUE)</f>
        <v>0</v>
      </c>
      <c r="O8" s="52">
        <f t="shared" si="3"/>
        <v>0</v>
      </c>
      <c r="P8" s="52">
        <f t="shared" si="4"/>
        <v>1579</v>
      </c>
      <c r="Q8" s="53">
        <f t="shared" si="5"/>
        <v>35179</v>
      </c>
      <c r="R8" s="30" t="str">
        <f t="shared" si="1"/>
        <v/>
      </c>
      <c r="S8" s="19" t="str">
        <f t="shared" si="2"/>
        <v/>
      </c>
      <c r="U8" s="25"/>
    </row>
    <row r="9" spans="1:21" ht="20.100000000000001" customHeight="1" x14ac:dyDescent="0.15">
      <c r="B9" s="31">
        <v>1004</v>
      </c>
      <c r="C9" s="32" t="s">
        <v>121</v>
      </c>
      <c r="D9" s="32" t="s">
        <v>122</v>
      </c>
      <c r="E9" s="32" t="s">
        <v>76</v>
      </c>
      <c r="F9" s="32" t="s">
        <v>123</v>
      </c>
      <c r="G9" s="32" t="s">
        <v>124</v>
      </c>
      <c r="H9" s="33" t="s">
        <v>125</v>
      </c>
      <c r="I9" s="47">
        <v>30081</v>
      </c>
      <c r="J9" s="49">
        <v>3</v>
      </c>
      <c r="K9" s="32">
        <v>15</v>
      </c>
      <c r="L9" s="54">
        <f>VLOOKUP(K9,ツアー詳細!$A$4:$C$14,3,FALSE)</f>
        <v>72200</v>
      </c>
      <c r="M9" s="55">
        <f t="shared" si="0"/>
        <v>216600</v>
      </c>
      <c r="N9" s="32">
        <f>VLOOKUP(M9,割引率表!$A$3:$B$8,2,TRUE)</f>
        <v>7.6</v>
      </c>
      <c r="O9" s="54">
        <f t="shared" si="3"/>
        <v>16461</v>
      </c>
      <c r="P9" s="54">
        <f t="shared" si="4"/>
        <v>9406</v>
      </c>
      <c r="Q9" s="55">
        <f t="shared" si="5"/>
        <v>209545</v>
      </c>
      <c r="R9" s="35" t="str">
        <f t="shared" si="1"/>
        <v>**</v>
      </c>
      <c r="S9" s="19" t="str">
        <f t="shared" si="2"/>
        <v>**</v>
      </c>
      <c r="U9" s="25"/>
    </row>
    <row r="10" spans="1:21" ht="20.100000000000001" customHeight="1" x14ac:dyDescent="0.15">
      <c r="B10" s="26">
        <v>1005</v>
      </c>
      <c r="C10" s="27" t="s">
        <v>126</v>
      </c>
      <c r="D10" s="27" t="s">
        <v>127</v>
      </c>
      <c r="E10" s="27" t="s">
        <v>112</v>
      </c>
      <c r="F10" s="27" t="s">
        <v>128</v>
      </c>
      <c r="G10" s="27" t="s">
        <v>129</v>
      </c>
      <c r="H10" s="28" t="s">
        <v>130</v>
      </c>
      <c r="I10" s="46">
        <v>32291</v>
      </c>
      <c r="J10" s="48">
        <v>2</v>
      </c>
      <c r="K10" s="27">
        <v>18</v>
      </c>
      <c r="L10" s="52">
        <f>VLOOKUP(K10,ツアー詳細!$A$4:$C$14,3,FALSE)</f>
        <v>64000</v>
      </c>
      <c r="M10" s="53">
        <f t="shared" si="0"/>
        <v>128000</v>
      </c>
      <c r="N10" s="27">
        <f>VLOOKUP(M10,割引率表!$A$3:$B$8,2,TRUE)</f>
        <v>5.4</v>
      </c>
      <c r="O10" s="52">
        <f t="shared" si="3"/>
        <v>6912</v>
      </c>
      <c r="P10" s="52">
        <f t="shared" si="4"/>
        <v>5691</v>
      </c>
      <c r="Q10" s="53">
        <f t="shared" si="5"/>
        <v>126779</v>
      </c>
      <c r="R10" s="30" t="str">
        <f t="shared" si="1"/>
        <v/>
      </c>
      <c r="S10" s="19" t="str">
        <f t="shared" si="2"/>
        <v/>
      </c>
      <c r="U10" s="25"/>
    </row>
    <row r="11" spans="1:21" ht="20.100000000000001" customHeight="1" x14ac:dyDescent="0.15">
      <c r="B11" s="31">
        <v>1006</v>
      </c>
      <c r="C11" s="32" t="s">
        <v>131</v>
      </c>
      <c r="D11" s="32" t="s">
        <v>132</v>
      </c>
      <c r="E11" s="32" t="s">
        <v>76</v>
      </c>
      <c r="F11" s="32" t="s">
        <v>133</v>
      </c>
      <c r="G11" s="32" t="s">
        <v>134</v>
      </c>
      <c r="H11" s="33" t="s">
        <v>135</v>
      </c>
      <c r="I11" s="47">
        <v>27972</v>
      </c>
      <c r="J11" s="49">
        <v>5</v>
      </c>
      <c r="K11" s="32">
        <v>17</v>
      </c>
      <c r="L11" s="54">
        <f>VLOOKUP(K11,ツアー詳細!$A$4:$C$14,3,FALSE)</f>
        <v>89600</v>
      </c>
      <c r="M11" s="55">
        <f t="shared" si="0"/>
        <v>448000</v>
      </c>
      <c r="N11" s="32">
        <f>VLOOKUP(M11,割引率表!$A$3:$B$8,2,TRUE)</f>
        <v>10</v>
      </c>
      <c r="O11" s="54">
        <f t="shared" si="3"/>
        <v>44800</v>
      </c>
      <c r="P11" s="54">
        <f t="shared" si="4"/>
        <v>18950</v>
      </c>
      <c r="Q11" s="55">
        <f t="shared" si="5"/>
        <v>422150</v>
      </c>
      <c r="R11" s="35" t="str">
        <f t="shared" si="1"/>
        <v>**</v>
      </c>
      <c r="S11" s="19" t="str">
        <f t="shared" si="2"/>
        <v>**</v>
      </c>
      <c r="U11" s="25"/>
    </row>
    <row r="12" spans="1:21" ht="20.100000000000001" customHeight="1" x14ac:dyDescent="0.15">
      <c r="B12" s="26">
        <v>1007</v>
      </c>
      <c r="C12" s="27" t="s">
        <v>84</v>
      </c>
      <c r="D12" s="27" t="s">
        <v>136</v>
      </c>
      <c r="E12" s="27" t="s">
        <v>76</v>
      </c>
      <c r="F12" s="27" t="s">
        <v>137</v>
      </c>
      <c r="G12" s="27" t="s">
        <v>138</v>
      </c>
      <c r="H12" s="28" t="s">
        <v>139</v>
      </c>
      <c r="I12" s="46">
        <v>28337</v>
      </c>
      <c r="J12" s="48">
        <v>4</v>
      </c>
      <c r="K12" s="27">
        <v>13</v>
      </c>
      <c r="L12" s="52">
        <f>VLOOKUP(K12,ツアー詳細!$A$4:$C$14,3,FALSE)</f>
        <v>94900</v>
      </c>
      <c r="M12" s="53">
        <f t="shared" si="0"/>
        <v>379600</v>
      </c>
      <c r="N12" s="27">
        <f>VLOOKUP(M12,割引率表!$A$3:$B$8,2,TRUE)</f>
        <v>8.8000000000000007</v>
      </c>
      <c r="O12" s="52">
        <f t="shared" si="3"/>
        <v>33404</v>
      </c>
      <c r="P12" s="52">
        <f t="shared" si="4"/>
        <v>16271</v>
      </c>
      <c r="Q12" s="53">
        <f t="shared" si="5"/>
        <v>362467</v>
      </c>
      <c r="R12" s="30" t="str">
        <f t="shared" si="1"/>
        <v>**</v>
      </c>
      <c r="S12" s="19" t="str">
        <f t="shared" si="2"/>
        <v>**</v>
      </c>
      <c r="U12" s="25"/>
    </row>
    <row r="13" spans="1:21" ht="20.100000000000001" customHeight="1" x14ac:dyDescent="0.15">
      <c r="B13" s="31">
        <v>1008</v>
      </c>
      <c r="C13" s="32" t="s">
        <v>53</v>
      </c>
      <c r="D13" s="32" t="s">
        <v>54</v>
      </c>
      <c r="E13" s="32" t="s">
        <v>37</v>
      </c>
      <c r="F13" s="32" t="s">
        <v>38</v>
      </c>
      <c r="G13" s="32" t="s">
        <v>39</v>
      </c>
      <c r="H13" s="33" t="s">
        <v>40</v>
      </c>
      <c r="I13" s="47">
        <v>28573</v>
      </c>
      <c r="J13" s="49">
        <v>3</v>
      </c>
      <c r="K13" s="32">
        <v>15</v>
      </c>
      <c r="L13" s="54">
        <f>VLOOKUP(K13,ツアー詳細!$A$4:$C$14,3,FALSE)</f>
        <v>72200</v>
      </c>
      <c r="M13" s="55">
        <f t="shared" si="0"/>
        <v>216600</v>
      </c>
      <c r="N13" s="32">
        <f>VLOOKUP(M13,割引率表!$A$3:$B$8,2,TRUE)</f>
        <v>7.6</v>
      </c>
      <c r="O13" s="54">
        <f t="shared" si="3"/>
        <v>16461</v>
      </c>
      <c r="P13" s="54">
        <f t="shared" si="4"/>
        <v>9406</v>
      </c>
      <c r="Q13" s="55">
        <f t="shared" si="5"/>
        <v>209545</v>
      </c>
      <c r="R13" s="35" t="str">
        <f t="shared" si="1"/>
        <v>**</v>
      </c>
      <c r="S13" s="19" t="str">
        <f t="shared" si="2"/>
        <v>**</v>
      </c>
      <c r="U13" s="25"/>
    </row>
    <row r="14" spans="1:21" ht="20.100000000000001" customHeight="1" x14ac:dyDescent="0.15">
      <c r="B14" s="26">
        <v>1009</v>
      </c>
      <c r="C14" s="27" t="s">
        <v>55</v>
      </c>
      <c r="D14" s="27" t="s">
        <v>56</v>
      </c>
      <c r="E14" s="27" t="s">
        <v>37</v>
      </c>
      <c r="F14" s="27" t="s">
        <v>41</v>
      </c>
      <c r="G14" s="27" t="s">
        <v>42</v>
      </c>
      <c r="H14" s="28" t="s">
        <v>43</v>
      </c>
      <c r="I14" s="46">
        <v>27654</v>
      </c>
      <c r="J14" s="48">
        <v>3</v>
      </c>
      <c r="K14" s="27">
        <v>14</v>
      </c>
      <c r="L14" s="52">
        <f>VLOOKUP(K14,ツアー詳細!$A$4:$C$14,3,FALSE)</f>
        <v>56600</v>
      </c>
      <c r="M14" s="53">
        <f t="shared" si="0"/>
        <v>169800</v>
      </c>
      <c r="N14" s="27">
        <f>VLOOKUP(M14,割引率表!$A$3:$B$8,2,TRUE)</f>
        <v>5.4</v>
      </c>
      <c r="O14" s="52">
        <f t="shared" si="3"/>
        <v>9169</v>
      </c>
      <c r="P14" s="52">
        <f t="shared" si="4"/>
        <v>7549</v>
      </c>
      <c r="Q14" s="53">
        <f t="shared" si="5"/>
        <v>168180</v>
      </c>
      <c r="R14" s="30" t="str">
        <f t="shared" si="1"/>
        <v/>
      </c>
      <c r="S14" s="19" t="str">
        <f t="shared" si="2"/>
        <v/>
      </c>
      <c r="U14" s="25"/>
    </row>
    <row r="15" spans="1:21" ht="20.100000000000001" customHeight="1" x14ac:dyDescent="0.15">
      <c r="B15" s="31">
        <v>1010</v>
      </c>
      <c r="C15" s="32" t="s">
        <v>57</v>
      </c>
      <c r="D15" s="32" t="s">
        <v>58</v>
      </c>
      <c r="E15" s="32" t="s">
        <v>37</v>
      </c>
      <c r="F15" s="32" t="s">
        <v>44</v>
      </c>
      <c r="G15" s="32" t="s">
        <v>45</v>
      </c>
      <c r="H15" s="33" t="s">
        <v>46</v>
      </c>
      <c r="I15" s="47">
        <v>29303</v>
      </c>
      <c r="J15" s="49">
        <v>4</v>
      </c>
      <c r="K15" s="32">
        <v>11</v>
      </c>
      <c r="L15" s="54">
        <f>VLOOKUP(K15,ツアー詳細!$A$4:$C$14,3,FALSE)</f>
        <v>39900</v>
      </c>
      <c r="M15" s="55">
        <f t="shared" si="0"/>
        <v>159600</v>
      </c>
      <c r="N15" s="32">
        <f>VLOOKUP(M15,割引率表!$A$3:$B$8,2,TRUE)</f>
        <v>5.4</v>
      </c>
      <c r="O15" s="54">
        <f t="shared" si="3"/>
        <v>8618</v>
      </c>
      <c r="P15" s="54">
        <f t="shared" si="4"/>
        <v>7096</v>
      </c>
      <c r="Q15" s="55">
        <f t="shared" si="5"/>
        <v>158078</v>
      </c>
      <c r="R15" s="35" t="str">
        <f t="shared" si="1"/>
        <v>**</v>
      </c>
      <c r="S15" s="19" t="str">
        <f t="shared" si="2"/>
        <v>**</v>
      </c>
      <c r="U15" s="25"/>
    </row>
    <row r="16" spans="1:21" ht="20.100000000000001" customHeight="1" x14ac:dyDescent="0.15">
      <c r="B16" s="26">
        <v>1011</v>
      </c>
      <c r="C16" s="27" t="s">
        <v>59</v>
      </c>
      <c r="D16" s="27" t="s">
        <v>60</v>
      </c>
      <c r="E16" s="27" t="s">
        <v>37</v>
      </c>
      <c r="F16" s="27" t="s">
        <v>47</v>
      </c>
      <c r="G16" s="27" t="s">
        <v>48</v>
      </c>
      <c r="H16" s="28" t="s">
        <v>49</v>
      </c>
      <c r="I16" s="46">
        <v>28634</v>
      </c>
      <c r="J16" s="48">
        <v>5</v>
      </c>
      <c r="K16" s="27">
        <v>12</v>
      </c>
      <c r="L16" s="52">
        <f>VLOOKUP(K16,ツアー詳細!$A$4:$C$14,3,FALSE)</f>
        <v>16800</v>
      </c>
      <c r="M16" s="53">
        <f t="shared" si="0"/>
        <v>84000</v>
      </c>
      <c r="N16" s="27">
        <f>VLOOKUP(M16,割引率表!$A$3:$B$8,2,TRUE)</f>
        <v>0</v>
      </c>
      <c r="O16" s="52">
        <f t="shared" si="3"/>
        <v>0</v>
      </c>
      <c r="P16" s="52">
        <f t="shared" si="4"/>
        <v>3948</v>
      </c>
      <c r="Q16" s="53">
        <f t="shared" si="5"/>
        <v>87948</v>
      </c>
      <c r="R16" s="30" t="str">
        <f t="shared" si="1"/>
        <v>**</v>
      </c>
      <c r="S16" s="19" t="str">
        <f t="shared" si="2"/>
        <v>**</v>
      </c>
      <c r="U16" s="25"/>
    </row>
    <row r="17" spans="2:21" ht="20.100000000000001" customHeight="1" x14ac:dyDescent="0.15">
      <c r="B17" s="31">
        <v>1012</v>
      </c>
      <c r="C17" s="32" t="s">
        <v>61</v>
      </c>
      <c r="D17" s="32" t="s">
        <v>62</v>
      </c>
      <c r="E17" s="32" t="s">
        <v>37</v>
      </c>
      <c r="F17" s="32" t="s">
        <v>50</v>
      </c>
      <c r="G17" s="32" t="s">
        <v>51</v>
      </c>
      <c r="H17" s="33" t="s">
        <v>52</v>
      </c>
      <c r="I17" s="47">
        <v>27358</v>
      </c>
      <c r="J17" s="49">
        <v>2</v>
      </c>
      <c r="K17" s="32">
        <v>13</v>
      </c>
      <c r="L17" s="54">
        <f>VLOOKUP(K17,ツアー詳細!$A$4:$C$14,3,FALSE)</f>
        <v>94900</v>
      </c>
      <c r="M17" s="55">
        <f t="shared" si="0"/>
        <v>189800</v>
      </c>
      <c r="N17" s="32">
        <f>VLOOKUP(M17,割引率表!$A$3:$B$8,2,TRUE)</f>
        <v>5.4</v>
      </c>
      <c r="O17" s="54">
        <f t="shared" si="3"/>
        <v>10249</v>
      </c>
      <c r="P17" s="54">
        <f t="shared" si="4"/>
        <v>8438</v>
      </c>
      <c r="Q17" s="55">
        <f t="shared" si="5"/>
        <v>187989</v>
      </c>
      <c r="R17" s="35" t="str">
        <f t="shared" si="1"/>
        <v/>
      </c>
      <c r="S17" s="19" t="str">
        <f t="shared" si="2"/>
        <v/>
      </c>
      <c r="U17" s="25"/>
    </row>
    <row r="18" spans="2:21" ht="20.100000000000001" customHeight="1" x14ac:dyDescent="0.15">
      <c r="B18" s="26">
        <v>1013</v>
      </c>
      <c r="C18" s="27" t="s">
        <v>84</v>
      </c>
      <c r="D18" s="27" t="s">
        <v>85</v>
      </c>
      <c r="E18" s="27" t="s">
        <v>76</v>
      </c>
      <c r="F18" s="27" t="s">
        <v>77</v>
      </c>
      <c r="G18" s="27" t="s">
        <v>78</v>
      </c>
      <c r="H18" s="27" t="s">
        <v>79</v>
      </c>
      <c r="I18" s="46">
        <v>24498</v>
      </c>
      <c r="J18" s="48">
        <v>4</v>
      </c>
      <c r="K18" s="27">
        <v>18</v>
      </c>
      <c r="L18" s="52">
        <f>VLOOKUP(K18,ツアー詳細!$A$4:$C$14,3,FALSE)</f>
        <v>64000</v>
      </c>
      <c r="M18" s="53">
        <f t="shared" si="0"/>
        <v>256000</v>
      </c>
      <c r="N18" s="27">
        <f>VLOOKUP(M18,割引率表!$A$3:$B$8,2,TRUE)</f>
        <v>7.6</v>
      </c>
      <c r="O18" s="52">
        <f t="shared" si="3"/>
        <v>19456</v>
      </c>
      <c r="P18" s="52">
        <f t="shared" si="4"/>
        <v>11117</v>
      </c>
      <c r="Q18" s="53">
        <f t="shared" si="5"/>
        <v>247661</v>
      </c>
      <c r="R18" s="30" t="str">
        <f t="shared" si="1"/>
        <v>**</v>
      </c>
      <c r="S18" s="19" t="str">
        <f t="shared" si="2"/>
        <v>**</v>
      </c>
    </row>
    <row r="19" spans="2:21" ht="20.100000000000001" customHeight="1" x14ac:dyDescent="0.15">
      <c r="B19" s="31">
        <v>1014</v>
      </c>
      <c r="C19" s="32" t="s">
        <v>86</v>
      </c>
      <c r="D19" s="32" t="s">
        <v>87</v>
      </c>
      <c r="E19" s="32" t="s">
        <v>80</v>
      </c>
      <c r="F19" s="32" t="s">
        <v>81</v>
      </c>
      <c r="G19" s="32" t="s">
        <v>82</v>
      </c>
      <c r="H19" s="32" t="s">
        <v>83</v>
      </c>
      <c r="I19" s="47">
        <v>23212</v>
      </c>
      <c r="J19" s="49">
        <v>6</v>
      </c>
      <c r="K19" s="32">
        <v>16</v>
      </c>
      <c r="L19" s="54">
        <f>VLOOKUP(K19,ツアー詳細!$A$4:$C$14,3,FALSE)</f>
        <v>46400</v>
      </c>
      <c r="M19" s="55">
        <f t="shared" si="0"/>
        <v>278400</v>
      </c>
      <c r="N19" s="32">
        <f>VLOOKUP(M19,割引率表!$A$3:$B$8,2,TRUE)</f>
        <v>7.6</v>
      </c>
      <c r="O19" s="54">
        <f t="shared" si="3"/>
        <v>21158</v>
      </c>
      <c r="P19" s="54">
        <f t="shared" si="4"/>
        <v>12090</v>
      </c>
      <c r="Q19" s="55">
        <f t="shared" si="5"/>
        <v>269332</v>
      </c>
      <c r="R19" s="35" t="str">
        <f t="shared" si="1"/>
        <v>**</v>
      </c>
      <c r="S19" s="19" t="str">
        <f t="shared" si="2"/>
        <v>**</v>
      </c>
    </row>
    <row r="20" spans="2:21" ht="20.100000000000001" customHeight="1" x14ac:dyDescent="0.15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9"/>
      <c r="N20" s="27"/>
      <c r="O20" s="27"/>
      <c r="P20" s="27"/>
      <c r="Q20" s="29"/>
      <c r="R20" s="30"/>
    </row>
    <row r="21" spans="2:21" ht="20.100000000000001" customHeight="1" x14ac:dyDescent="0.15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4"/>
      <c r="N21" s="32"/>
      <c r="O21" s="32"/>
      <c r="P21" s="32"/>
      <c r="Q21" s="34"/>
      <c r="R21" s="35"/>
    </row>
    <row r="22" spans="2:21" ht="20.100000000000001" customHeight="1" x14ac:dyDescent="0.1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9"/>
      <c r="N22" s="27"/>
      <c r="O22" s="27"/>
      <c r="P22" s="27"/>
      <c r="Q22" s="29"/>
      <c r="R22" s="30"/>
    </row>
    <row r="23" spans="2:21" ht="20.100000000000001" customHeight="1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4"/>
      <c r="N23" s="32"/>
      <c r="O23" s="32"/>
      <c r="P23" s="32"/>
      <c r="Q23" s="34"/>
      <c r="R23" s="35"/>
    </row>
    <row r="24" spans="2:21" ht="20.100000000000001" customHeight="1" x14ac:dyDescent="0.15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9"/>
      <c r="N24" s="27"/>
      <c r="O24" s="27"/>
      <c r="P24" s="27"/>
      <c r="Q24" s="29"/>
      <c r="R24" s="30"/>
    </row>
    <row r="25" spans="2:21" ht="20.100000000000001" customHeight="1" x14ac:dyDescent="0.15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4"/>
      <c r="N25" s="32"/>
      <c r="O25" s="32"/>
      <c r="P25" s="32"/>
      <c r="Q25" s="34"/>
      <c r="R25" s="35"/>
    </row>
    <row r="26" spans="2:21" ht="20.100000000000001" customHeight="1" x14ac:dyDescent="0.1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9"/>
      <c r="N26" s="27"/>
      <c r="O26" s="27"/>
      <c r="P26" s="27"/>
      <c r="Q26" s="29"/>
      <c r="R26" s="30"/>
    </row>
    <row r="27" spans="2:21" ht="20.100000000000001" customHeight="1" x14ac:dyDescent="0.15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4"/>
      <c r="N27" s="32"/>
      <c r="O27" s="32"/>
      <c r="P27" s="32"/>
      <c r="Q27" s="34"/>
      <c r="R27" s="35"/>
    </row>
    <row r="28" spans="2:21" ht="20.100000000000001" customHeight="1" x14ac:dyDescent="0.1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9"/>
      <c r="N28" s="27"/>
      <c r="O28" s="27"/>
      <c r="P28" s="27"/>
      <c r="Q28" s="29"/>
      <c r="R28" s="30"/>
    </row>
    <row r="29" spans="2:21" ht="20.100000000000001" customHeight="1" x14ac:dyDescent="0.15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4"/>
      <c r="N29" s="32"/>
      <c r="O29" s="32"/>
      <c r="P29" s="32"/>
      <c r="Q29" s="34"/>
      <c r="R29" s="35"/>
    </row>
    <row r="30" spans="2:21" ht="20.100000000000001" customHeight="1" x14ac:dyDescent="0.1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9"/>
      <c r="N30" s="27"/>
      <c r="O30" s="27"/>
      <c r="P30" s="27"/>
      <c r="Q30" s="29"/>
      <c r="R30" s="30"/>
    </row>
    <row r="31" spans="2:21" ht="20.100000000000001" customHeight="1" x14ac:dyDescent="0.15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4"/>
      <c r="N31" s="32"/>
      <c r="O31" s="32"/>
      <c r="P31" s="32"/>
      <c r="Q31" s="34"/>
      <c r="R31" s="35"/>
    </row>
    <row r="32" spans="2:21" ht="20.100000000000001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36"/>
      <c r="N32" s="27"/>
      <c r="O32" s="27"/>
      <c r="P32" s="27"/>
      <c r="Q32" s="36"/>
      <c r="R32" s="30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4" sqref="B24"/>
    </sheetView>
  </sheetViews>
  <sheetFormatPr defaultRowHeight="15.75" x14ac:dyDescent="0.25"/>
  <cols>
    <col min="1" max="1" width="9" style="2"/>
    <col min="2" max="2" width="88.25" style="2" bestFit="1" customWidth="1"/>
    <col min="3" max="3" width="12.625" style="2" customWidth="1"/>
    <col min="4" max="16384" width="9" style="2"/>
  </cols>
  <sheetData>
    <row r="1" spans="1:3" ht="24" x14ac:dyDescent="0.35">
      <c r="A1" s="16" t="s">
        <v>23</v>
      </c>
    </row>
    <row r="3" spans="1:3" ht="21" x14ac:dyDescent="0.3">
      <c r="A3" s="15" t="s">
        <v>22</v>
      </c>
    </row>
    <row r="4" spans="1:3" ht="24" customHeight="1" x14ac:dyDescent="0.25">
      <c r="A4" s="3" t="s">
        <v>7</v>
      </c>
      <c r="B4" s="4" t="s">
        <v>24</v>
      </c>
      <c r="C4" s="5" t="s">
        <v>25</v>
      </c>
    </row>
    <row r="5" spans="1:3" ht="24" customHeight="1" x14ac:dyDescent="0.25">
      <c r="A5" s="6">
        <v>10</v>
      </c>
      <c r="B5" s="7" t="s">
        <v>26</v>
      </c>
      <c r="C5" s="12">
        <v>69900</v>
      </c>
    </row>
    <row r="6" spans="1:3" ht="24" customHeight="1" x14ac:dyDescent="0.25">
      <c r="A6" s="8">
        <v>11</v>
      </c>
      <c r="B6" s="9" t="s">
        <v>27</v>
      </c>
      <c r="C6" s="13">
        <v>39900</v>
      </c>
    </row>
    <row r="7" spans="1:3" ht="24" customHeight="1" x14ac:dyDescent="0.25">
      <c r="A7" s="6">
        <v>12</v>
      </c>
      <c r="B7" s="7" t="s">
        <v>35</v>
      </c>
      <c r="C7" s="12">
        <v>16800</v>
      </c>
    </row>
    <row r="8" spans="1:3" ht="24" customHeight="1" x14ac:dyDescent="0.25">
      <c r="A8" s="8">
        <v>13</v>
      </c>
      <c r="B8" s="9" t="s">
        <v>28</v>
      </c>
      <c r="C8" s="13">
        <v>94900</v>
      </c>
    </row>
    <row r="9" spans="1:3" ht="24" customHeight="1" x14ac:dyDescent="0.25">
      <c r="A9" s="6">
        <v>14</v>
      </c>
      <c r="B9" s="7" t="s">
        <v>29</v>
      </c>
      <c r="C9" s="12">
        <v>56600</v>
      </c>
    </row>
    <row r="10" spans="1:3" ht="24" customHeight="1" x14ac:dyDescent="0.25">
      <c r="A10" s="8">
        <v>15</v>
      </c>
      <c r="B10" s="9" t="s">
        <v>30</v>
      </c>
      <c r="C10" s="13">
        <v>72200</v>
      </c>
    </row>
    <row r="11" spans="1:3" ht="24" customHeight="1" x14ac:dyDescent="0.25">
      <c r="A11" s="6">
        <v>16</v>
      </c>
      <c r="B11" s="7" t="s">
        <v>31</v>
      </c>
      <c r="C11" s="12">
        <v>46400</v>
      </c>
    </row>
    <row r="12" spans="1:3" ht="24" customHeight="1" x14ac:dyDescent="0.25">
      <c r="A12" s="8">
        <v>17</v>
      </c>
      <c r="B12" s="9" t="s">
        <v>32</v>
      </c>
      <c r="C12" s="13">
        <v>89600</v>
      </c>
    </row>
    <row r="13" spans="1:3" ht="24" customHeight="1" x14ac:dyDescent="0.25">
      <c r="A13" s="6">
        <v>18</v>
      </c>
      <c r="B13" s="7" t="s">
        <v>33</v>
      </c>
      <c r="C13" s="12">
        <v>64000</v>
      </c>
    </row>
    <row r="14" spans="1:3" ht="24" customHeight="1" x14ac:dyDescent="0.25">
      <c r="A14" s="10">
        <v>19</v>
      </c>
      <c r="B14" s="11" t="s">
        <v>34</v>
      </c>
      <c r="C14" s="14">
        <v>98600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4" sqref="B24"/>
    </sheetView>
  </sheetViews>
  <sheetFormatPr defaultRowHeight="15.75" x14ac:dyDescent="0.25"/>
  <cols>
    <col min="1" max="1" width="24.75" style="2" customWidth="1"/>
    <col min="2" max="2" width="15.625" style="2" customWidth="1"/>
    <col min="3" max="16384" width="9" style="2"/>
  </cols>
  <sheetData>
    <row r="1" spans="1:2" ht="21" x14ac:dyDescent="0.3">
      <c r="A1" s="15" t="s">
        <v>66</v>
      </c>
    </row>
    <row r="3" spans="1:2" s="19" customFormat="1" ht="24.75" customHeight="1" x14ac:dyDescent="0.15">
      <c r="A3" s="41" t="s">
        <v>64</v>
      </c>
      <c r="B3" s="42" t="s">
        <v>65</v>
      </c>
    </row>
    <row r="4" spans="1:2" s="19" customFormat="1" ht="24.75" customHeight="1" x14ac:dyDescent="0.15">
      <c r="A4" s="39">
        <v>0</v>
      </c>
      <c r="B4" s="43">
        <v>0</v>
      </c>
    </row>
    <row r="5" spans="1:2" s="19" customFormat="1" ht="24.75" customHeight="1" x14ac:dyDescent="0.15">
      <c r="A5" s="40">
        <v>100000</v>
      </c>
      <c r="B5" s="44">
        <v>5.4</v>
      </c>
    </row>
    <row r="6" spans="1:2" s="19" customFormat="1" ht="24.75" customHeight="1" x14ac:dyDescent="0.15">
      <c r="A6" s="38">
        <v>200000</v>
      </c>
      <c r="B6" s="45">
        <v>7.6</v>
      </c>
    </row>
    <row r="7" spans="1:2" s="19" customFormat="1" ht="24.75" customHeight="1" x14ac:dyDescent="0.15">
      <c r="A7" s="40">
        <v>300000</v>
      </c>
      <c r="B7" s="44">
        <v>8.8000000000000007</v>
      </c>
    </row>
    <row r="8" spans="1:2" s="19" customFormat="1" ht="24.75" customHeight="1" x14ac:dyDescent="0.15">
      <c r="A8" s="38">
        <v>400000</v>
      </c>
      <c r="B8" s="45">
        <v>10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34" sqref="E34"/>
    </sheetView>
  </sheetViews>
  <sheetFormatPr defaultRowHeight="13.5" x14ac:dyDescent="0.15"/>
  <cols>
    <col min="1" max="1" width="5.5" bestFit="1" customWidth="1"/>
    <col min="2" max="2" width="2.5" bestFit="1" customWidth="1"/>
    <col min="4" max="4" width="2.5" bestFit="1" customWidth="1"/>
  </cols>
  <sheetData>
    <row r="1" spans="1:4" x14ac:dyDescent="0.15">
      <c r="A1" t="s">
        <v>21</v>
      </c>
    </row>
    <row r="3" spans="1:4" x14ac:dyDescent="0.15">
      <c r="A3" s="1" t="s">
        <v>98</v>
      </c>
      <c r="B3" s="1"/>
      <c r="D3" s="1"/>
    </row>
    <row r="4" spans="1:4" x14ac:dyDescent="0.15">
      <c r="A4" s="1" t="s">
        <v>100</v>
      </c>
      <c r="B4" s="1"/>
      <c r="D4" s="1"/>
    </row>
    <row r="5" spans="1:4" x14ac:dyDescent="0.15">
      <c r="A5" s="1" t="s">
        <v>99</v>
      </c>
      <c r="B5" s="1"/>
      <c r="D5" s="1"/>
    </row>
    <row r="6" spans="1:4" x14ac:dyDescent="0.15">
      <c r="A6" s="1" t="s">
        <v>101</v>
      </c>
      <c r="B6" s="1"/>
      <c r="D6" s="1"/>
    </row>
    <row r="7" spans="1:4" x14ac:dyDescent="0.15">
      <c r="A7" s="1" t="s">
        <v>102</v>
      </c>
      <c r="B7" s="1"/>
      <c r="D7" s="1"/>
    </row>
    <row r="8" spans="1:4" x14ac:dyDescent="0.15">
      <c r="A8" s="1" t="s">
        <v>103</v>
      </c>
      <c r="B8" s="1"/>
      <c r="D8" s="1"/>
    </row>
    <row r="9" spans="1:4" x14ac:dyDescent="0.15">
      <c r="A9" s="1" t="s">
        <v>104</v>
      </c>
      <c r="B9" s="1"/>
      <c r="D9" s="1"/>
    </row>
    <row r="10" spans="1:4" x14ac:dyDescent="0.15">
      <c r="A10" s="1" t="s">
        <v>63</v>
      </c>
      <c r="B10" s="1"/>
      <c r="D10" s="1"/>
    </row>
    <row r="11" spans="1:4" x14ac:dyDescent="0.15">
      <c r="A11" s="1" t="s">
        <v>17</v>
      </c>
      <c r="B11" s="1"/>
      <c r="D11" s="1"/>
    </row>
    <row r="12" spans="1:4" x14ac:dyDescent="0.15">
      <c r="A12" s="1" t="s">
        <v>18</v>
      </c>
      <c r="B12" s="1"/>
      <c r="D12" s="1"/>
    </row>
    <row r="13" spans="1:4" x14ac:dyDescent="0.15">
      <c r="A13" s="1" t="s">
        <v>19</v>
      </c>
      <c r="B13" s="1"/>
      <c r="D13" s="1"/>
    </row>
    <row r="14" spans="1:4" x14ac:dyDescent="0.15">
      <c r="A14" s="1" t="s">
        <v>20</v>
      </c>
      <c r="B14" s="1"/>
      <c r="D14" s="1"/>
    </row>
    <row r="15" spans="1:4" x14ac:dyDescent="0.15">
      <c r="A15" s="1" t="s">
        <v>67</v>
      </c>
    </row>
    <row r="16" spans="1:4" x14ac:dyDescent="0.15">
      <c r="A16" s="1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練習問題</vt:lpstr>
      <vt:lpstr>顧客管理表</vt:lpstr>
      <vt:lpstr>顧客管理表 (解答)</vt:lpstr>
      <vt:lpstr>ツアー詳細</vt:lpstr>
      <vt:lpstr>割引率表</vt:lpstr>
      <vt:lpstr>顧客データ</vt:lpstr>
      <vt:lpstr>練習問題!Print_Area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2024-09-30T04:07:29Z</cp:lastPrinted>
  <dcterms:created xsi:type="dcterms:W3CDTF">2024-09-25T08:12:00Z</dcterms:created>
  <dcterms:modified xsi:type="dcterms:W3CDTF">2024-10-01T06:16:01Z</dcterms:modified>
</cp:coreProperties>
</file>